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definedNames>
    <definedName name="_xlnm.Print_Titles" localSheetId="0">Sheet1!$8:$8</definedName>
  </definedNames>
  <calcPr calcId="144525"/>
</workbook>
</file>

<file path=xl/sharedStrings.xml><?xml version="1.0" encoding="utf-8"?>
<sst xmlns="http://schemas.openxmlformats.org/spreadsheetml/2006/main" count="220" uniqueCount="171">
  <si>
    <t>附件：</t>
  </si>
  <si>
    <t>2023年河北省会计师事务所综合评价得分测评表</t>
  </si>
  <si>
    <t>事务所名称</t>
  </si>
  <si>
    <t>注师人数</t>
  </si>
  <si>
    <t>60周岁以内
注师人数</t>
  </si>
  <si>
    <t>事务所编号</t>
  </si>
  <si>
    <t>业务收入（万元）</t>
  </si>
  <si>
    <t>业务收入增长率（%）</t>
  </si>
  <si>
    <t>注师人均业务收入（万元）</t>
  </si>
  <si>
    <t>全省业务收入增长率（%）</t>
  </si>
  <si>
    <t>全省业务收入最高值（万元）</t>
  </si>
  <si>
    <t>全省注册会计师人均业务收入最高值（万元）</t>
  </si>
  <si>
    <t>分项</t>
  </si>
  <si>
    <t>评价内容</t>
  </si>
  <si>
    <t>指  标</t>
  </si>
  <si>
    <t>计算公式</t>
  </si>
  <si>
    <t>分值</t>
  </si>
  <si>
    <t>测算得分</t>
  </si>
  <si>
    <t>备注</t>
  </si>
  <si>
    <t xml:space="preserve">加   分    指   标    分   值 </t>
  </si>
  <si>
    <t>（一）
业
务
收
入
指
标</t>
  </si>
  <si>
    <t>1、业务收入规模指标，分四档累进计算</t>
  </si>
  <si>
    <t>26分</t>
  </si>
  <si>
    <t xml:space="preserve">  第一档：业务收入在400万元（含）以下</t>
  </si>
  <si>
    <t>(业务收入/400万元)×16分</t>
  </si>
  <si>
    <t>16分</t>
  </si>
  <si>
    <t>测算得分项四选一填写即可。</t>
  </si>
  <si>
    <t xml:space="preserve">  第二档：业务收入在400万元以上、1000万元（含）以下</t>
  </si>
  <si>
    <t>16分+[(业务收入-400万元)/(1000万元-400万元)]×5分</t>
  </si>
  <si>
    <t>21分</t>
  </si>
  <si>
    <t xml:space="preserve">  第三档：业务收入在1000万元以上、3000万元（含）以下</t>
  </si>
  <si>
    <t>21分+[(业务收入-1000万元)/(3000万元-1000万元)]×3分</t>
  </si>
  <si>
    <t>24分</t>
  </si>
  <si>
    <t xml:space="preserve">  第四档：业务收入在3000万元以上</t>
  </si>
  <si>
    <t>24分+[(业务收入-3000万元)/(全省业务收入最高值-3000万元)]×2分</t>
  </si>
  <si>
    <t>2、业务收入正增长指标，分三档</t>
  </si>
  <si>
    <t>2分</t>
  </si>
  <si>
    <t xml:space="preserve">  第一档：设立不满两个会计年度</t>
  </si>
  <si>
    <t>0分</t>
  </si>
  <si>
    <t>测算得分项三选一填写即可。</t>
  </si>
  <si>
    <t xml:space="preserve">  第二档：增长率小于或等于全省业务收入增长率</t>
  </si>
  <si>
    <t>1分</t>
  </si>
  <si>
    <t xml:space="preserve">  第三档：增长率大于全省增长率</t>
  </si>
  <si>
    <t>3、注册会计师人均业务收入指标，分三档累进计算</t>
  </si>
  <si>
    <t>12分</t>
  </si>
  <si>
    <t xml:space="preserve">  第一档：注册会计师人均业务收入在25万元（含）以下</t>
  </si>
  <si>
    <t>(注册会计师人均业务收入/25万元)×7分</t>
  </si>
  <si>
    <t>7分</t>
  </si>
  <si>
    <t xml:space="preserve">  第二档：注册会计师人均业务收入在25万元以上、50万元（含）以下</t>
  </si>
  <si>
    <t>7分+[(注册会计师人均业务收入-25万元)/(50万元-25万元)]×3分</t>
  </si>
  <si>
    <t>10分</t>
  </si>
  <si>
    <t xml:space="preserve">  第三档：注册会计师人均业务收入在50万元以上</t>
  </si>
  <si>
    <t>10分+[(注册会计师人均业务收入-50万元)/(全省注册会计师人均业务收入最高值-50万元)]×2分</t>
  </si>
  <si>
    <t>（二）
人
力
资
源
指
标</t>
  </si>
  <si>
    <t>4、年龄在 60 周岁以内的注册会计师数量指标，分三档累进计算</t>
  </si>
  <si>
    <t>22分</t>
  </si>
  <si>
    <t xml:space="preserve">  第一档：15人（含）以下</t>
  </si>
  <si>
    <t>1分/人   
最高15分</t>
  </si>
  <si>
    <t xml:space="preserve">  第二档：16人至30人（含）</t>
  </si>
  <si>
    <t>15分+[(60周岁以内注册会计师人数-15人)/(30人-15人)]×5分</t>
  </si>
  <si>
    <t>20分</t>
  </si>
  <si>
    <t xml:space="preserve">  第三档：30人以上</t>
  </si>
  <si>
    <t>20分+[(60周岁以内注册会计师人数-30人)/(省内事务所60周岁以内注册会计师人数最高值-30人)]×2分</t>
  </si>
  <si>
    <t>5、人才队伍建设指标</t>
  </si>
  <si>
    <t xml:space="preserve">  （1）事务所有职工参加上一年度注册会计师考试全科合格人员</t>
  </si>
  <si>
    <t>0.5分/人
最高1分</t>
  </si>
  <si>
    <t>须提供佐证材料：相关人员全科合格证及其自然人电子税务局（扣缴端）个税截图。</t>
  </si>
  <si>
    <t xml:space="preserve">  （2）事务所上一年度有45周岁以下新注册注册会计师</t>
  </si>
  <si>
    <t>6、行业高端人才培养指标</t>
  </si>
  <si>
    <t xml:space="preserve">  事务所有近三年荣获国家级、省级领军（高端）人才</t>
  </si>
  <si>
    <t>须提供佐证材料：相关人员荣誉证书和正式文件。</t>
  </si>
  <si>
    <t>（三）
党
建
工
作
指
标</t>
  </si>
  <si>
    <t>7、党支部组织建设指标</t>
  </si>
  <si>
    <t>3分</t>
  </si>
  <si>
    <t xml:space="preserve">  （1）建立独立党支部</t>
  </si>
  <si>
    <t xml:space="preserve">  （2）建立联合党支部的牵头所</t>
  </si>
  <si>
    <t>0.5分</t>
  </si>
  <si>
    <t xml:space="preserve">  （3）年度内积极开展主题党日活动，或积极参加行业党组织书记培训班</t>
  </si>
  <si>
    <t xml:space="preserve">  （4）积极培养发展党员</t>
  </si>
  <si>
    <t>8、党团组织获表彰奖励指标（均以最近一次表彰名单为准，有重复获奖的以最高分为准，不重复加分）</t>
  </si>
  <si>
    <t>2分
最高2分</t>
  </si>
  <si>
    <t xml:space="preserve">  （1）荣获全国行业党委表彰</t>
  </si>
  <si>
    <t xml:space="preserve">  （2）荣获省行业党委表彰</t>
  </si>
  <si>
    <t xml:space="preserve">  （3）荣获全国行业团委表彰</t>
  </si>
  <si>
    <t xml:space="preserve">  （4）荣获省行业团委表彰</t>
  </si>
  <si>
    <t xml:space="preserve">加   分    指    标    分    值 </t>
  </si>
  <si>
    <t>（四）
内
部
治
理
指
标</t>
  </si>
  <si>
    <t>9、内部管理制度建设指标</t>
  </si>
  <si>
    <t>4分</t>
  </si>
  <si>
    <t xml:space="preserve">  （1）事务所在人员管理、财务管理、业务管理、技术标准和质量管理、信息化建设等方面实施了一体化管理，设有相对健全的内部组织机构</t>
  </si>
  <si>
    <t>须提供佐证材料：相关制度文件。相关制度文件齐全得2分，否则不得分。</t>
  </si>
  <si>
    <t xml:space="preserve">  （2）制定了完备的内部管理制度，包括以事务所章程（合伙人协议）为核心的人力资源管理制度、财务管理制度、业务管理制度、质量控制制度、中长期信息化建设规划等，并有效运行</t>
  </si>
  <si>
    <t>10、合伙人(股东)年龄结构指标</t>
  </si>
  <si>
    <t>6分</t>
  </si>
  <si>
    <t xml:space="preserve">  截至上一年度末，事务所55周岁以下合伙人数量</t>
  </si>
  <si>
    <t>1分/人
最高6分</t>
  </si>
  <si>
    <t>省内事务所及其分所此项留空，其信息由协会代填。外省市事务所在我省设立分所且我省分所含有总所合伙人（股东）的，可填报此项，并提供由总所出具的相关证明文件。</t>
  </si>
  <si>
    <t>11、信息化建设指标</t>
  </si>
  <si>
    <t xml:space="preserve">  （1）建设独立域名门户网站</t>
  </si>
  <si>
    <t>须提供佐证材料：网站名称、网址链接和网站截图。</t>
  </si>
  <si>
    <t xml:space="preserve">  （2）在工信、公安等相关管理部门备案</t>
  </si>
  <si>
    <t>须提供佐证材料：工信、公安等部门网站备案证号和网站备案链接。工信、公安等部门佐证材料齐全得0.5分，否则不得分。</t>
  </si>
  <si>
    <t xml:space="preserve">  （3）使用OA办公系统</t>
  </si>
  <si>
    <t>须提供佐证材料：系统名称、开发单位、系统功能、各模块截图。</t>
  </si>
  <si>
    <t xml:space="preserve">  （4）使用审计业务信息化管理系统</t>
  </si>
  <si>
    <t xml:space="preserve">  （5）使用电子函证平台执行函证程序</t>
  </si>
  <si>
    <t>须提供佐证材料：平台名称、开发单位、平台功能、各模块截图。</t>
  </si>
  <si>
    <t xml:space="preserve">  （6）设立函证中心并配备有专职工作人员</t>
  </si>
  <si>
    <t>须提供佐证材料：函证中心部门职能；专职人员姓名、电话、身份证号。</t>
  </si>
  <si>
    <t>12、计提职业风险基金（购买职业责任保险）指标</t>
  </si>
  <si>
    <t xml:space="preserve">  按规定提取职业风险基金或购买职业责任险</t>
  </si>
  <si>
    <t>须提供佐证材料：相关保险单或合同证明。</t>
  </si>
  <si>
    <t>（五）
履行
会员
义务
指标</t>
  </si>
  <si>
    <t>13、事务所按时足额缴纳会费指标</t>
  </si>
  <si>
    <t xml:space="preserve">  按时足额缴纳会费</t>
  </si>
  <si>
    <t>14、按时完成年度继续教育指标</t>
  </si>
  <si>
    <t xml:space="preserve">  事务所注册会计师全部完成上一年度继续教育规定学时</t>
  </si>
  <si>
    <t>（六）
行
业
贡
献
指
标</t>
  </si>
  <si>
    <t>15、行业研究及信息宣传指标（多项得分按最高得分计算）</t>
  </si>
  <si>
    <t>3分
最高3分</t>
  </si>
  <si>
    <t xml:space="preserve">  （1）事务所或注册会计师在国家核心财经类期刊杂志发表行业相关研究文章</t>
  </si>
  <si>
    <t>须提供佐证材料：期刊封面、版权页、目录页、正文、尾页。</t>
  </si>
  <si>
    <t xml:space="preserve">  （2）在省级核心财经类期刊杂志发表行业相关研究文章</t>
  </si>
  <si>
    <t xml:space="preserve">  （3）在国家或省级非核心财经类期刊杂志发表行业相关研究文章</t>
  </si>
  <si>
    <t xml:space="preserve">  （4）事务所上一年度向中注协或省注协报送各类典型案例等信息并被采纳</t>
  </si>
  <si>
    <t>须提供佐证材料：信息采纳证明文件或含有报道平台名称、案例内容、发布时间等信息的相关截图。</t>
  </si>
  <si>
    <t>16、参政议政指标（同一人员有多项任职的，按最高分值计算）</t>
  </si>
  <si>
    <t>1分
最高1分</t>
  </si>
  <si>
    <t xml:space="preserve">  （1）注册会计师担任全国、省人大代表、党代表、政协委员</t>
  </si>
  <si>
    <t>1分/人</t>
  </si>
  <si>
    <t>现任。须提供佐证材料：相关证件或正式文件。</t>
  </si>
  <si>
    <t xml:space="preserve">  （2）担任市、县人大代表、党代表、政协委员</t>
  </si>
  <si>
    <t>0.5分/人</t>
  </si>
  <si>
    <t>17、担任行业职务指标（同一注册会计师有多项任职的，按最高分值计算）</t>
  </si>
  <si>
    <t xml:space="preserve">  （1）注册会计师担任中注协常务理事、监事会成员或专门委员会委员</t>
  </si>
  <si>
    <t xml:space="preserve">  </t>
  </si>
  <si>
    <t>2分/人</t>
  </si>
  <si>
    <t xml:space="preserve">  （2）担任省注协常务理事、监事会成员、专门委员会委员或省行业党委委员</t>
  </si>
  <si>
    <t>18、参与行业执业质量检查或其他社会公益活动指标</t>
  </si>
  <si>
    <t xml:space="preserve">  事务所上一年度选派注册会计师参与行业执业质量检查或其他社会公益活动</t>
  </si>
  <si>
    <t>注师参与行业执业质量检查情况由协会代填。事务所如有其他社会公益活动情况可填报此项，并提供相关正式文件或包括时间、地点、人物、内容等详细信息的证明材料。</t>
  </si>
  <si>
    <t>减   分    指   标    分   值</t>
  </si>
  <si>
    <t>（七）
处
罚
及
惩
戒
指
标</t>
  </si>
  <si>
    <t>19、事务所或注册会计师评价年度和当年度受到刑事处罚、行政处罚和行业惩戒减分事项</t>
  </si>
  <si>
    <t xml:space="preserve">  （1）注册会计师（不含主任会计师或首席合伙人）受到刑事处罚或行政处罚</t>
  </si>
  <si>
    <t>10分/人次</t>
  </si>
  <si>
    <t>负数。根据情况，填写相应负数数值即可，例如“-3”。</t>
  </si>
  <si>
    <t xml:space="preserve">  （2）事务所或注册会计师受到行业公开谴责</t>
  </si>
  <si>
    <t>5分/人次</t>
  </si>
  <si>
    <t xml:space="preserve">  （3）事务所或注册会计师受到行业内通报批评</t>
  </si>
  <si>
    <t>4分/人次</t>
  </si>
  <si>
    <t xml:space="preserve">  （4）事务所或注册会计师受到行业训诫</t>
  </si>
  <si>
    <t>3分/人次</t>
  </si>
  <si>
    <t xml:space="preserve">  （5）事务所不配合行业开展常规或专项检查工作</t>
  </si>
  <si>
    <t>5分</t>
  </si>
  <si>
    <t xml:space="preserve">  （6）对已立案调查或投诉举报经核实有违法违规行为的事务所或注册会计师</t>
  </si>
  <si>
    <t>20、其他减分事项</t>
  </si>
  <si>
    <t xml:space="preserve">  （1）事务所无正当理由阻挠注册会计师正常转所</t>
  </si>
  <si>
    <t>3分/次</t>
  </si>
  <si>
    <t xml:space="preserve">  （2）事务所或注册会计师未按规定时间上报年检资料或年检有弄虚作假行为</t>
  </si>
  <si>
    <t xml:space="preserve">  （3）事务所上报年度财报不实</t>
  </si>
  <si>
    <t xml:space="preserve">       事务所延迟缴纳会费</t>
  </si>
  <si>
    <t xml:space="preserve">  （4）事务所应提未提取职业风险基金或应购买未购买职业责任险</t>
  </si>
  <si>
    <t xml:space="preserve">  （5）事务所有未完成年度继续教育规定学时的注册会计师</t>
  </si>
  <si>
    <t>1分/人
最高减4分</t>
  </si>
  <si>
    <t>总分</t>
  </si>
  <si>
    <t>我所已仔细阅读《河北省会计师事务所综合评价办法（修订稿）》，并承诺对所填报信息真实性负责。</t>
  </si>
  <si>
    <t xml:space="preserve">事务所填表人(签字)：       电话：       年    月    日                                  </t>
  </si>
  <si>
    <t xml:space="preserve">     事务所负责人(签字)：          年     月     日</t>
  </si>
  <si>
    <t>（加盖事务所印章）</t>
  </si>
  <si>
    <t>填表说明：1.绿色表格为协会代填项，黄色表格为事务所自填项，蓝色表格为协会和事务所共填项，事务所须按要求认真填写黄色和相关蓝色表格即可；如无相关情况，须填“0”。2.填报数据基准日为2022年12月31日。3.如有须佐证事项，佐证材料内容须清楚、真实、有效，如涉及复印件、影印件或相关单位出具证明材料等情况，须加盖相应公章；佐证材料格式详见《××××××××（事务所编号）：×××会计师事务所2023年河北省会计师事务所综合评价佐证材料（样例）》（压缩文件）。4.综合评价排名过程中，事务所未按规定要求向省注协提交所需数据及信息的，相关指标不得分。5.综合评价排名信息发布后发现有弄虚作假信息失实的事务所，将在省注协网站通报批评，并在下一年度综合评价中作为B级，情节严重的予以行业惩戒。</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</si>
</sst>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_ "/>
    <numFmt numFmtId="177" formatCode="0.00_ "/>
  </numFmts>
  <fonts count="31">
    <font>
      <sz val="11"/>
      <color theme="1"/>
      <name val="宋体"/>
      <charset val="134"/>
      <scheme val="minor"/>
    </font>
    <font>
      <b/>
      <sz val="10"/>
      <color theme="1"/>
      <name val="宋体"/>
      <charset val="134"/>
      <scheme val="minor"/>
    </font>
    <font>
      <sz val="10"/>
      <color theme="1"/>
      <name val="宋体"/>
      <charset val="134"/>
      <scheme val="minor"/>
    </font>
    <font>
      <b/>
      <sz val="20"/>
      <color theme="1"/>
      <name val="宋体"/>
      <charset val="134"/>
      <scheme val="minor"/>
    </font>
    <font>
      <sz val="10"/>
      <name val="宋体"/>
      <charset val="134"/>
      <scheme val="minor"/>
    </font>
    <font>
      <b/>
      <sz val="10"/>
      <name val="宋体"/>
      <charset val="134"/>
      <scheme val="minor"/>
    </font>
    <font>
      <sz val="10"/>
      <color theme="1"/>
      <name val="宋体"/>
      <charset val="134"/>
      <scheme val="minor"/>
    </font>
    <font>
      <sz val="10"/>
      <name val="宋体"/>
      <charset val="134"/>
      <scheme val="minor"/>
    </font>
    <font>
      <b/>
      <sz val="12"/>
      <name val="仿宋_GB2312"/>
      <charset val="134"/>
    </font>
    <font>
      <sz val="12"/>
      <name val="仿宋_GB2312"/>
      <charset val="134"/>
    </font>
    <font>
      <sz val="12"/>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s>
  <fills count="37">
    <fill>
      <patternFill patternType="none"/>
    </fill>
    <fill>
      <patternFill patternType="gray125"/>
    </fill>
    <fill>
      <patternFill patternType="solid">
        <fgColor theme="0" tint="-0.149876400036622"/>
        <bgColor indexed="64"/>
      </patternFill>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0" fontId="10" fillId="0" borderId="0"/>
    <xf numFmtId="42"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7"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0" applyNumberFormat="0" applyBorder="0" applyAlignment="0" applyProtection="0">
      <alignment vertical="center"/>
    </xf>
    <xf numFmtId="43" fontId="0" fillId="0" borderId="0" applyFont="0" applyFill="0" applyBorder="0" applyAlignment="0" applyProtection="0">
      <alignment vertical="center"/>
    </xf>
    <xf numFmtId="0" fontId="14"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1" borderId="18" applyNumberFormat="0" applyFont="0" applyAlignment="0" applyProtection="0">
      <alignment vertical="center"/>
    </xf>
    <xf numFmtId="0" fontId="14"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9" applyNumberFormat="0" applyFill="0" applyAlignment="0" applyProtection="0">
      <alignment vertical="center"/>
    </xf>
    <xf numFmtId="0" fontId="22" fillId="0" borderId="19" applyNumberFormat="0" applyFill="0" applyAlignment="0" applyProtection="0">
      <alignment vertical="center"/>
    </xf>
    <xf numFmtId="0" fontId="14" fillId="13" borderId="0" applyNumberFormat="0" applyBorder="0" applyAlignment="0" applyProtection="0">
      <alignment vertical="center"/>
    </xf>
    <xf numFmtId="0" fontId="17" fillId="0" borderId="20" applyNumberFormat="0" applyFill="0" applyAlignment="0" applyProtection="0">
      <alignment vertical="center"/>
    </xf>
    <xf numFmtId="0" fontId="14" fillId="14" borderId="0" applyNumberFormat="0" applyBorder="0" applyAlignment="0" applyProtection="0">
      <alignment vertical="center"/>
    </xf>
    <xf numFmtId="0" fontId="23" fillId="15" borderId="21" applyNumberFormat="0" applyAlignment="0" applyProtection="0">
      <alignment vertical="center"/>
    </xf>
    <xf numFmtId="0" fontId="10" fillId="0" borderId="0"/>
    <xf numFmtId="0" fontId="24" fillId="15" borderId="17" applyNumberFormat="0" applyAlignment="0" applyProtection="0">
      <alignment vertical="center"/>
    </xf>
    <xf numFmtId="0" fontId="25" fillId="16" borderId="22" applyNumberFormat="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26" fillId="0" borderId="23" applyNumberFormat="0" applyFill="0" applyAlignment="0" applyProtection="0">
      <alignment vertical="center"/>
    </xf>
    <xf numFmtId="0" fontId="27" fillId="0" borderId="24" applyNumberFormat="0" applyFill="0" applyAlignment="0" applyProtection="0">
      <alignment vertical="center"/>
    </xf>
    <xf numFmtId="0" fontId="10" fillId="0" borderId="0"/>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11" fillId="21" borderId="0" applyNumberFormat="0" applyBorder="0" applyAlignment="0" applyProtection="0">
      <alignment vertical="center"/>
    </xf>
    <xf numFmtId="0" fontId="14"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1" fillId="32" borderId="0" applyNumberFormat="0" applyBorder="0" applyAlignment="0" applyProtection="0">
      <alignment vertical="center"/>
    </xf>
    <xf numFmtId="0" fontId="14" fillId="33" borderId="0" applyNumberFormat="0" applyBorder="0" applyAlignment="0" applyProtection="0">
      <alignment vertical="center"/>
    </xf>
    <xf numFmtId="0" fontId="14" fillId="34" borderId="0" applyNumberFormat="0" applyBorder="0" applyAlignment="0" applyProtection="0">
      <alignment vertical="center"/>
    </xf>
    <xf numFmtId="0" fontId="11" fillId="35" borderId="0" applyNumberFormat="0" applyBorder="0" applyAlignment="0" applyProtection="0">
      <alignment vertical="center"/>
    </xf>
    <xf numFmtId="0" fontId="14" fillId="36" borderId="0" applyNumberFormat="0" applyBorder="0" applyAlignment="0" applyProtection="0">
      <alignment vertical="center"/>
    </xf>
    <xf numFmtId="0" fontId="30" fillId="0" borderId="0">
      <alignment vertical="center"/>
    </xf>
    <xf numFmtId="0" fontId="10" fillId="0" borderId="0"/>
    <xf numFmtId="0" fontId="10" fillId="0" borderId="0"/>
    <xf numFmtId="0" fontId="10" fillId="0" borderId="0"/>
    <xf numFmtId="0" fontId="10" fillId="0" borderId="0"/>
  </cellStyleXfs>
  <cellXfs count="82">
    <xf numFmtId="0" fontId="0" fillId="0" borderId="0" xfId="0">
      <alignment vertical="center"/>
    </xf>
    <xf numFmtId="0" fontId="1" fillId="0" borderId="0" xfId="0" applyFont="1" applyAlignment="1">
      <alignment horizontal="center" vertical="center"/>
    </xf>
    <xf numFmtId="0" fontId="2" fillId="0" borderId="0" xfId="0" applyFont="1" applyBorder="1" applyAlignment="1">
      <alignment horizontal="center" vertical="center"/>
    </xf>
    <xf numFmtId="0" fontId="1"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3"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xf>
    <xf numFmtId="0" fontId="2" fillId="4" borderId="1"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6" xfId="0" applyFont="1" applyFill="1" applyBorder="1" applyAlignment="1">
      <alignment horizontal="center" vertical="center" wrapText="1"/>
    </xf>
    <xf numFmtId="177" fontId="2" fillId="4" borderId="1" xfId="0" applyNumberFormat="1" applyFont="1" applyFill="1" applyBorder="1" applyAlignment="1" applyProtection="1">
      <alignment horizontal="center" vertical="center" wrapText="1"/>
      <protection locked="0"/>
    </xf>
    <xf numFmtId="0" fontId="1" fillId="2" borderId="7" xfId="0" applyFont="1" applyFill="1" applyBorder="1" applyAlignment="1">
      <alignment horizontal="center" vertical="center" wrapText="1"/>
    </xf>
    <xf numFmtId="176" fontId="2" fillId="4" borderId="1" xfId="0" applyNumberFormat="1" applyFont="1" applyFill="1" applyBorder="1" applyAlignment="1" applyProtection="1">
      <alignment horizontal="center" vertical="center" wrapText="1"/>
      <protection locked="0"/>
    </xf>
    <xf numFmtId="177" fontId="2" fillId="4" borderId="7" xfId="0" applyNumberFormat="1" applyFont="1" applyFill="1" applyBorder="1" applyAlignment="1" applyProtection="1">
      <alignment horizontal="center" vertical="center" wrapText="1"/>
      <protection locked="0"/>
    </xf>
    <xf numFmtId="176" fontId="2" fillId="4" borderId="2" xfId="0" applyNumberFormat="1" applyFont="1" applyFill="1" applyBorder="1" applyAlignment="1" applyProtection="1">
      <alignment horizontal="center" vertical="center" wrapText="1"/>
      <protection locked="0"/>
    </xf>
    <xf numFmtId="176" fontId="2" fillId="4" borderId="3" xfId="0" applyNumberFormat="1" applyFont="1" applyFill="1" applyBorder="1" applyAlignment="1" applyProtection="1">
      <alignment horizontal="center" vertical="center" wrapText="1"/>
      <protection locked="0"/>
    </xf>
    <xf numFmtId="176" fontId="2" fillId="4" borderId="6" xfId="0" applyNumberFormat="1" applyFont="1" applyFill="1" applyBorder="1" applyAlignment="1" applyProtection="1">
      <alignment horizontal="center" vertical="center" wrapText="1"/>
      <protection locked="0"/>
    </xf>
    <xf numFmtId="0" fontId="1" fillId="2" borderId="8"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9" xfId="0" applyFont="1" applyBorder="1" applyAlignment="1" applyProtection="1">
      <alignment horizontal="center" vertical="center" wrapText="1"/>
      <protection hidden="1"/>
    </xf>
    <xf numFmtId="0" fontId="1" fillId="2" borderId="1" xfId="0" applyFont="1" applyFill="1" applyBorder="1" applyAlignment="1" applyProtection="1">
      <alignment vertical="center" wrapText="1"/>
      <protection locked="0"/>
    </xf>
    <xf numFmtId="0" fontId="2"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center" vertical="center" wrapText="1"/>
    </xf>
    <xf numFmtId="177" fontId="2" fillId="4" borderId="1" xfId="0" applyNumberFormat="1" applyFont="1" applyFill="1" applyBorder="1" applyAlignment="1" applyProtection="1">
      <alignment horizontal="center" vertical="center" wrapText="1"/>
      <protection hidden="1"/>
    </xf>
    <xf numFmtId="0" fontId="2" fillId="2" borderId="1" xfId="0" applyFont="1" applyFill="1" applyBorder="1" applyAlignment="1" applyProtection="1">
      <alignment vertical="center" wrapText="1"/>
      <protection locked="0"/>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2" fillId="0" borderId="0" xfId="0" applyFont="1" applyAlignment="1">
      <alignment horizontal="left" vertical="center"/>
    </xf>
    <xf numFmtId="0" fontId="2" fillId="4" borderId="1" xfId="0" applyFont="1" applyFill="1" applyBorder="1" applyAlignment="1" applyProtection="1">
      <alignment horizontal="center" vertical="center" wrapText="1"/>
      <protection hidden="1"/>
    </xf>
    <xf numFmtId="0" fontId="1" fillId="0" borderId="9" xfId="0" applyFont="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vertical="center" wrapText="1"/>
      <protection locked="0"/>
    </xf>
    <xf numFmtId="0" fontId="1" fillId="0" borderId="9" xfId="0" applyFont="1" applyBorder="1" applyAlignment="1" applyProtection="1">
      <alignment horizontal="center" vertical="center" wrapText="1"/>
      <protection locked="0"/>
    </xf>
    <xf numFmtId="0" fontId="1" fillId="2" borderId="1" xfId="0" applyFont="1" applyFill="1" applyBorder="1" applyAlignment="1">
      <alignment vertical="center" wrapText="1"/>
    </xf>
    <xf numFmtId="0" fontId="6" fillId="2" borderId="10" xfId="0" applyFont="1"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7" xfId="0" applyFill="1" applyBorder="1" applyAlignment="1" applyProtection="1">
      <alignment vertical="center" wrapText="1"/>
      <protection locked="0"/>
    </xf>
    <xf numFmtId="0" fontId="2" fillId="5"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8" xfId="0" applyFont="1" applyFill="1" applyBorder="1" applyAlignment="1" applyProtection="1">
      <alignment vertical="center" wrapText="1"/>
      <protection locked="0"/>
    </xf>
    <xf numFmtId="0" fontId="2" fillId="2" borderId="7" xfId="0" applyFont="1" applyFill="1" applyBorder="1" applyAlignment="1" applyProtection="1">
      <alignment vertical="center" wrapText="1"/>
      <protection locked="0"/>
    </xf>
    <xf numFmtId="0" fontId="1" fillId="2" borderId="10" xfId="0" applyFont="1" applyFill="1" applyBorder="1" applyAlignment="1">
      <alignment horizontal="center" vertical="center" wrapText="1"/>
    </xf>
    <xf numFmtId="49" fontId="2"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2" fillId="2" borderId="1" xfId="0" applyFont="1" applyFill="1" applyBorder="1" applyAlignment="1" applyProtection="1">
      <alignment horizontal="center" vertical="center"/>
      <protection locked="0"/>
    </xf>
    <xf numFmtId="0" fontId="8" fillId="0" borderId="11" xfId="34" applyFont="1" applyBorder="1" applyAlignment="1" applyProtection="1">
      <alignment horizontal="center" vertical="center"/>
      <protection locked="0"/>
    </xf>
    <xf numFmtId="0" fontId="8" fillId="0" borderId="4" xfId="34" applyFont="1" applyBorder="1" applyAlignment="1" applyProtection="1">
      <alignment horizontal="center" vertical="center"/>
      <protection locked="0"/>
    </xf>
    <xf numFmtId="0" fontId="8" fillId="0" borderId="5" xfId="34" applyFont="1" applyBorder="1" applyAlignment="1" applyProtection="1">
      <alignment horizontal="center" vertical="center"/>
      <protection locked="0"/>
    </xf>
    <xf numFmtId="0" fontId="8" fillId="0" borderId="0" xfId="34" applyFont="1" applyBorder="1" applyAlignment="1" applyProtection="1">
      <alignment vertical="center"/>
      <protection locked="0"/>
    </xf>
    <xf numFmtId="0" fontId="9" fillId="0" borderId="12" xfId="34" applyFont="1" applyBorder="1" applyAlignment="1" applyProtection="1">
      <alignment vertical="center"/>
      <protection locked="0"/>
    </xf>
    <xf numFmtId="0" fontId="9" fillId="0" borderId="0" xfId="34" applyFont="1" applyBorder="1" applyAlignment="1" applyProtection="1">
      <alignment vertical="center"/>
      <protection locked="0"/>
    </xf>
    <xf numFmtId="0" fontId="9" fillId="0" borderId="13" xfId="34" applyFont="1" applyBorder="1" applyAlignment="1" applyProtection="1">
      <alignment vertical="center"/>
      <protection locked="0"/>
    </xf>
    <xf numFmtId="0" fontId="9" fillId="0" borderId="14" xfId="34" applyFont="1" applyBorder="1" applyAlignment="1" applyProtection="1">
      <protection locked="0"/>
    </xf>
    <xf numFmtId="0" fontId="9" fillId="0" borderId="15" xfId="34" applyFont="1" applyBorder="1" applyAlignment="1" applyProtection="1">
      <protection locked="0"/>
    </xf>
    <xf numFmtId="0" fontId="9" fillId="0" borderId="15" xfId="34" applyFont="1" applyBorder="1" applyAlignment="1" applyProtection="1">
      <alignment horizontal="center"/>
      <protection locked="0"/>
    </xf>
    <xf numFmtId="0" fontId="9" fillId="0" borderId="15" xfId="34" applyFont="1" applyBorder="1" applyAlignment="1" applyProtection="1">
      <alignment vertical="center"/>
      <protection locked="0"/>
    </xf>
    <xf numFmtId="0" fontId="2" fillId="0" borderId="0" xfId="0" applyFont="1" applyBorder="1" applyAlignment="1">
      <alignment horizontal="center" vertical="center" wrapText="1"/>
    </xf>
    <xf numFmtId="0" fontId="10" fillId="0" borderId="16" xfId="53" applyNumberFormat="1" applyFont="1" applyFill="1" applyBorder="1" applyAlignment="1" applyProtection="1">
      <protection locked="0"/>
    </xf>
    <xf numFmtId="0" fontId="10" fillId="0" borderId="0" xfId="53" applyNumberFormat="1" applyFont="1" applyFill="1" applyBorder="1" applyAlignment="1" applyProtection="1">
      <protection locked="0"/>
    </xf>
    <xf numFmtId="0" fontId="9" fillId="0" borderId="2" xfId="34" applyFont="1" applyBorder="1" applyAlignment="1" applyProtection="1">
      <alignment vertical="center" wrapText="1"/>
      <protection locked="0"/>
    </xf>
    <xf numFmtId="0" fontId="9" fillId="0" borderId="3" xfId="34" applyFont="1" applyBorder="1" applyAlignment="1" applyProtection="1">
      <alignment vertical="center" wrapText="1"/>
      <protection locked="0"/>
    </xf>
    <xf numFmtId="0" fontId="9" fillId="0" borderId="6" xfId="34" applyFont="1" applyBorder="1" applyAlignment="1" applyProtection="1">
      <alignment vertical="center" wrapText="1"/>
      <protection locked="0"/>
    </xf>
    <xf numFmtId="0" fontId="9" fillId="0" borderId="0" xfId="34" applyFont="1" applyBorder="1" applyAlignment="1" applyProtection="1">
      <alignment vertical="center" wrapText="1"/>
      <protection locked="0"/>
    </xf>
  </cellXfs>
  <cellStyles count="58">
    <cellStyle name="常规" xfId="0" builtinId="0"/>
    <cellStyle name="常规 4 4"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常规 5 3" xfId="27"/>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常规 5 4" xfId="34"/>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3" xfId="53"/>
    <cellStyle name="常规 4" xfId="54"/>
    <cellStyle name="常规 4 2" xfId="55"/>
    <cellStyle name="常规 4 3" xfId="56"/>
    <cellStyle name="常规 5" xfId="57"/>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0"/>
  <sheetViews>
    <sheetView tabSelected="1" topLeftCell="A19" workbookViewId="0">
      <selection activeCell="I21" sqref="I21"/>
    </sheetView>
  </sheetViews>
  <sheetFormatPr defaultColWidth="9" defaultRowHeight="20.1" customHeight="1" outlineLevelCol="7"/>
  <cols>
    <col min="1" max="1" width="6.25" style="3" customWidth="1"/>
    <col min="2" max="2" width="10.375" style="1" customWidth="1"/>
    <col min="3" max="3" width="38.25" style="4" customWidth="1"/>
    <col min="4" max="4" width="33.5" style="4" customWidth="1"/>
    <col min="5" max="5" width="10.75" style="5" customWidth="1"/>
    <col min="6" max="6" width="13.25" style="5" customWidth="1"/>
    <col min="7" max="7" width="22.625" style="6" customWidth="1"/>
    <col min="8" max="16384" width="9" style="6"/>
  </cols>
  <sheetData>
    <row r="1" customHeight="1" spans="1:7">
      <c r="A1" s="7" t="s">
        <v>0</v>
      </c>
      <c r="B1" s="8"/>
      <c r="C1" s="9"/>
      <c r="D1" s="9"/>
      <c r="E1" s="10"/>
      <c r="F1" s="10"/>
      <c r="G1" s="11"/>
    </row>
    <row r="2" ht="27" customHeight="1" spans="1:7">
      <c r="A2" s="12" t="s">
        <v>1</v>
      </c>
      <c r="B2" s="13"/>
      <c r="C2" s="13"/>
      <c r="D2" s="13"/>
      <c r="E2" s="14"/>
      <c r="F2" s="14"/>
      <c r="G2" s="15"/>
    </row>
    <row r="3" ht="27" customHeight="1" spans="1:7">
      <c r="A3" s="16" t="s">
        <v>2</v>
      </c>
      <c r="B3" s="17"/>
      <c r="C3" s="18"/>
      <c r="D3" s="19" t="s">
        <v>3</v>
      </c>
      <c r="E3" s="20"/>
      <c r="F3" s="21" t="s">
        <v>4</v>
      </c>
      <c r="G3" s="20"/>
    </row>
    <row r="4" ht="27" customHeight="1" spans="1:7">
      <c r="A4" s="16" t="s">
        <v>5</v>
      </c>
      <c r="B4" s="17"/>
      <c r="C4" s="18"/>
      <c r="D4" s="19" t="s">
        <v>6</v>
      </c>
      <c r="E4" s="20"/>
      <c r="F4" s="20"/>
      <c r="G4" s="20"/>
    </row>
    <row r="5" customFormat="1" ht="27" customHeight="1" spans="1:7">
      <c r="A5" s="22" t="s">
        <v>7</v>
      </c>
      <c r="B5" s="23"/>
      <c r="C5" s="24"/>
      <c r="D5" s="25" t="s">
        <v>8</v>
      </c>
      <c r="E5" s="20"/>
      <c r="F5" s="20"/>
      <c r="G5" s="20"/>
    </row>
    <row r="6" customFormat="1" ht="27" hidden="1" customHeight="1" spans="1:7">
      <c r="A6" s="22"/>
      <c r="B6" s="23"/>
      <c r="C6" s="26"/>
      <c r="D6" s="19" t="s">
        <v>9</v>
      </c>
      <c r="E6" s="27">
        <v>-1.45</v>
      </c>
      <c r="F6" s="27"/>
      <c r="G6" s="27"/>
    </row>
    <row r="7" customFormat="1" ht="27" hidden="1" customHeight="1" spans="1:7">
      <c r="A7" s="22" t="s">
        <v>10</v>
      </c>
      <c r="B7" s="23"/>
      <c r="C7" s="26">
        <v>11736.597202</v>
      </c>
      <c r="D7" s="19" t="s">
        <v>11</v>
      </c>
      <c r="E7" s="28">
        <v>354.767647</v>
      </c>
      <c r="F7" s="29"/>
      <c r="G7" s="30"/>
    </row>
    <row r="8" s="1" customFormat="1" ht="26.25" customHeight="1" spans="1:7">
      <c r="A8" s="21" t="s">
        <v>12</v>
      </c>
      <c r="B8" s="19" t="s">
        <v>13</v>
      </c>
      <c r="C8" s="21" t="s">
        <v>14</v>
      </c>
      <c r="D8" s="21" t="s">
        <v>15</v>
      </c>
      <c r="E8" s="21" t="s">
        <v>16</v>
      </c>
      <c r="F8" s="21" t="s">
        <v>17</v>
      </c>
      <c r="G8" s="19" t="s">
        <v>18</v>
      </c>
    </row>
    <row r="9" ht="17.1" customHeight="1" spans="1:7">
      <c r="A9" s="21" t="s">
        <v>19</v>
      </c>
      <c r="B9" s="31" t="s">
        <v>20</v>
      </c>
      <c r="C9" s="32" t="s">
        <v>21</v>
      </c>
      <c r="D9" s="32"/>
      <c r="E9" s="21" t="s">
        <v>22</v>
      </c>
      <c r="F9" s="33"/>
      <c r="G9" s="34"/>
    </row>
    <row r="10" ht="17.1" customHeight="1" spans="1:7">
      <c r="A10" s="21"/>
      <c r="B10" s="31"/>
      <c r="C10" s="35" t="s">
        <v>23</v>
      </c>
      <c r="D10" s="36" t="s">
        <v>24</v>
      </c>
      <c r="E10" s="37" t="s">
        <v>25</v>
      </c>
      <c r="F10" s="38">
        <f>IF(E4&lt;=400,16*E4/400,"")</f>
        <v>0</v>
      </c>
      <c r="G10" s="39" t="s">
        <v>26</v>
      </c>
    </row>
    <row r="11" ht="24.95" customHeight="1" spans="1:7">
      <c r="A11" s="21"/>
      <c r="B11" s="31"/>
      <c r="C11" s="35" t="s">
        <v>27</v>
      </c>
      <c r="D11" s="36" t="s">
        <v>28</v>
      </c>
      <c r="E11" s="37" t="s">
        <v>29</v>
      </c>
      <c r="F11" s="38" t="str">
        <f>IF(AND(E4&gt;400,E4&lt;=1000),16+5*(E4-400)/600,"")</f>
        <v/>
      </c>
      <c r="G11" s="39"/>
    </row>
    <row r="12" ht="24.95" customHeight="1" spans="1:7">
      <c r="A12" s="21"/>
      <c r="B12" s="31"/>
      <c r="C12" s="35" t="s">
        <v>30</v>
      </c>
      <c r="D12" s="35" t="s">
        <v>31</v>
      </c>
      <c r="E12" s="37" t="s">
        <v>32</v>
      </c>
      <c r="F12" s="38" t="str">
        <f>IF(AND(E4&gt;1000,E4&lt;=3000),21+3*(E4-1000)/2000,"")</f>
        <v/>
      </c>
      <c r="G12" s="39"/>
    </row>
    <row r="13" ht="24.95" customHeight="1" spans="1:7">
      <c r="A13" s="21"/>
      <c r="B13" s="31"/>
      <c r="C13" s="35" t="s">
        <v>33</v>
      </c>
      <c r="D13" s="40" t="s">
        <v>34</v>
      </c>
      <c r="E13" s="37" t="s">
        <v>22</v>
      </c>
      <c r="F13" s="38" t="str">
        <f>IF(E4&gt;3000,24+2*(E4-3000)/(C7-3000),"")</f>
        <v/>
      </c>
      <c r="G13" s="39"/>
    </row>
    <row r="14" ht="17.1" customHeight="1" spans="1:8">
      <c r="A14" s="21"/>
      <c r="B14" s="31"/>
      <c r="C14" s="32" t="s">
        <v>35</v>
      </c>
      <c r="D14" s="41"/>
      <c r="E14" s="21" t="s">
        <v>36</v>
      </c>
      <c r="F14" s="33"/>
      <c r="G14" s="34"/>
      <c r="H14" s="42"/>
    </row>
    <row r="15" ht="17.1" customHeight="1" spans="1:7">
      <c r="A15" s="21"/>
      <c r="B15" s="31"/>
      <c r="C15" s="35" t="s">
        <v>37</v>
      </c>
      <c r="D15" s="40"/>
      <c r="E15" s="37" t="s">
        <v>38</v>
      </c>
      <c r="F15" s="43">
        <f>IF(C5="",0,"")</f>
        <v>0</v>
      </c>
      <c r="G15" s="39" t="s">
        <v>39</v>
      </c>
    </row>
    <row r="16" ht="24.95" customHeight="1" spans="1:7">
      <c r="A16" s="21"/>
      <c r="B16" s="31"/>
      <c r="C16" s="35" t="s">
        <v>40</v>
      </c>
      <c r="D16" s="40"/>
      <c r="E16" s="37" t="s">
        <v>41</v>
      </c>
      <c r="F16" s="43" t="str">
        <f>IF(AND(C5&lt;&gt;"",C5&lt;=E6),1,"")</f>
        <v/>
      </c>
      <c r="G16" s="39"/>
    </row>
    <row r="17" ht="17.1" customHeight="1" spans="1:7">
      <c r="A17" s="21"/>
      <c r="B17" s="31"/>
      <c r="C17" s="35" t="s">
        <v>42</v>
      </c>
      <c r="D17" s="40"/>
      <c r="E17" s="37" t="s">
        <v>36</v>
      </c>
      <c r="F17" s="43" t="str">
        <f>IF(AND(C5&lt;&gt;"",C5&gt;E6),2,"")</f>
        <v/>
      </c>
      <c r="G17" s="39"/>
    </row>
    <row r="18" ht="24.95" customHeight="1" spans="1:7">
      <c r="A18" s="21"/>
      <c r="B18" s="31"/>
      <c r="C18" s="32" t="s">
        <v>43</v>
      </c>
      <c r="D18" s="41"/>
      <c r="E18" s="21" t="s">
        <v>44</v>
      </c>
      <c r="F18" s="33"/>
      <c r="G18" s="34"/>
    </row>
    <row r="19" ht="24.95" customHeight="1" spans="1:7">
      <c r="A19" s="21"/>
      <c r="B19" s="31"/>
      <c r="C19" s="35" t="s">
        <v>45</v>
      </c>
      <c r="D19" s="40" t="s">
        <v>46</v>
      </c>
      <c r="E19" s="37" t="s">
        <v>47</v>
      </c>
      <c r="F19" s="38">
        <f>IF(E5&lt;=25,7*E5/25,"")</f>
        <v>0</v>
      </c>
      <c r="G19" s="39" t="s">
        <v>39</v>
      </c>
    </row>
    <row r="20" ht="28.5" customHeight="1" spans="1:7">
      <c r="A20" s="21"/>
      <c r="B20" s="31"/>
      <c r="C20" s="35" t="s">
        <v>48</v>
      </c>
      <c r="D20" s="40" t="s">
        <v>49</v>
      </c>
      <c r="E20" s="37" t="s">
        <v>50</v>
      </c>
      <c r="F20" s="38" t="str">
        <f>IF(AND(E5&gt;25,E5&lt;=50),7+3*(E5-25)/25,"")</f>
        <v/>
      </c>
      <c r="G20" s="39"/>
    </row>
    <row r="21" ht="43.5" customHeight="1" spans="1:7">
      <c r="A21" s="21"/>
      <c r="B21" s="25"/>
      <c r="C21" s="35" t="s">
        <v>51</v>
      </c>
      <c r="D21" s="40" t="s">
        <v>52</v>
      </c>
      <c r="E21" s="37" t="s">
        <v>44</v>
      </c>
      <c r="F21" s="38" t="str">
        <f>IF(E5&gt;50,10+2*(E5-50)/(E7-50),"")</f>
        <v/>
      </c>
      <c r="G21" s="39"/>
    </row>
    <row r="22" ht="24.95" customHeight="1" spans="1:8">
      <c r="A22" s="21"/>
      <c r="B22" s="21" t="s">
        <v>53</v>
      </c>
      <c r="C22" s="32" t="s">
        <v>54</v>
      </c>
      <c r="D22" s="32"/>
      <c r="E22" s="21" t="s">
        <v>55</v>
      </c>
      <c r="F22" s="33"/>
      <c r="G22" s="34"/>
      <c r="H22" s="42"/>
    </row>
    <row r="23" ht="24.95" customHeight="1" spans="1:7">
      <c r="A23" s="21"/>
      <c r="B23" s="21"/>
      <c r="C23" s="35" t="s">
        <v>56</v>
      </c>
      <c r="D23" s="35"/>
      <c r="E23" s="37" t="s">
        <v>57</v>
      </c>
      <c r="F23" s="38">
        <f>IF(G3&lt;=15,G3,"")</f>
        <v>0</v>
      </c>
      <c r="G23" s="39" t="s">
        <v>39</v>
      </c>
    </row>
    <row r="24" ht="24" spans="1:8">
      <c r="A24" s="21"/>
      <c r="B24" s="21"/>
      <c r="C24" s="35" t="s">
        <v>58</v>
      </c>
      <c r="D24" s="40" t="s">
        <v>59</v>
      </c>
      <c r="E24" s="37" t="s">
        <v>60</v>
      </c>
      <c r="F24" s="38" t="str">
        <f>IF(AND(G3&gt;15,G3&lt;=30),15+5*(G3-15)/15,"")</f>
        <v/>
      </c>
      <c r="G24" s="39"/>
      <c r="H24" s="42"/>
    </row>
    <row r="25" ht="36" spans="1:7">
      <c r="A25" s="21"/>
      <c r="B25" s="21"/>
      <c r="C25" s="35" t="s">
        <v>61</v>
      </c>
      <c r="D25" s="40" t="s">
        <v>62</v>
      </c>
      <c r="E25" s="37" t="s">
        <v>55</v>
      </c>
      <c r="F25" s="38" t="str">
        <f>IF(G3&gt;30,20+2*(G3-30)/(62-30),"")</f>
        <v/>
      </c>
      <c r="G25" s="39"/>
    </row>
    <row r="26" ht="17.1" customHeight="1" spans="1:7">
      <c r="A26" s="21"/>
      <c r="B26" s="21"/>
      <c r="C26" s="32" t="s">
        <v>63</v>
      </c>
      <c r="D26" s="32"/>
      <c r="E26" s="21" t="s">
        <v>36</v>
      </c>
      <c r="F26" s="44"/>
      <c r="G26" s="34"/>
    </row>
    <row r="27" ht="39" customHeight="1" spans="1:7">
      <c r="A27" s="21"/>
      <c r="B27" s="21"/>
      <c r="C27" s="35" t="s">
        <v>64</v>
      </c>
      <c r="D27" s="35"/>
      <c r="E27" s="37" t="s">
        <v>65</v>
      </c>
      <c r="F27" s="45"/>
      <c r="G27" s="46" t="s">
        <v>66</v>
      </c>
    </row>
    <row r="28" ht="24.95" customHeight="1" spans="1:8">
      <c r="A28" s="21"/>
      <c r="B28" s="21"/>
      <c r="C28" s="35" t="s">
        <v>67</v>
      </c>
      <c r="D28" s="35"/>
      <c r="E28" s="37" t="s">
        <v>65</v>
      </c>
      <c r="F28" s="20"/>
      <c r="G28" s="39"/>
      <c r="H28" s="42"/>
    </row>
    <row r="29" ht="17.1" customHeight="1" spans="1:7">
      <c r="A29" s="21"/>
      <c r="B29" s="21"/>
      <c r="C29" s="32" t="s">
        <v>68</v>
      </c>
      <c r="D29" s="32"/>
      <c r="E29" s="21" t="s">
        <v>41</v>
      </c>
      <c r="F29" s="47"/>
      <c r="G29" s="34"/>
    </row>
    <row r="30" ht="24.95" customHeight="1" spans="1:7">
      <c r="A30" s="21"/>
      <c r="B30" s="21"/>
      <c r="C30" s="35" t="s">
        <v>69</v>
      </c>
      <c r="D30" s="35"/>
      <c r="E30" s="37" t="s">
        <v>41</v>
      </c>
      <c r="F30" s="45"/>
      <c r="G30" s="39" t="s">
        <v>70</v>
      </c>
    </row>
    <row r="31" ht="17.1" customHeight="1" spans="1:7">
      <c r="A31" s="21"/>
      <c r="B31" s="21" t="s">
        <v>71</v>
      </c>
      <c r="C31" s="32" t="s">
        <v>72</v>
      </c>
      <c r="D31" s="32"/>
      <c r="E31" s="21" t="s">
        <v>73</v>
      </c>
      <c r="F31" s="47"/>
      <c r="G31" s="34"/>
    </row>
    <row r="32" ht="17.1" customHeight="1" spans="1:7">
      <c r="A32" s="21"/>
      <c r="B32" s="21"/>
      <c r="C32" s="35" t="s">
        <v>74</v>
      </c>
      <c r="D32" s="35"/>
      <c r="E32" s="37" t="s">
        <v>41</v>
      </c>
      <c r="F32" s="20"/>
      <c r="G32" s="39"/>
    </row>
    <row r="33" ht="17.1" customHeight="1" spans="1:7">
      <c r="A33" s="21"/>
      <c r="B33" s="21"/>
      <c r="C33" s="35" t="s">
        <v>75</v>
      </c>
      <c r="D33" s="35"/>
      <c r="E33" s="37" t="s">
        <v>76</v>
      </c>
      <c r="F33" s="20"/>
      <c r="G33" s="39"/>
    </row>
    <row r="34" ht="30.75" customHeight="1" spans="1:7">
      <c r="A34" s="21"/>
      <c r="B34" s="21"/>
      <c r="C34" s="35" t="s">
        <v>77</v>
      </c>
      <c r="D34" s="35"/>
      <c r="E34" s="37" t="s">
        <v>41</v>
      </c>
      <c r="F34" s="20"/>
      <c r="G34" s="39"/>
    </row>
    <row r="35" ht="13.5" spans="1:7">
      <c r="A35" s="21"/>
      <c r="B35" s="21"/>
      <c r="C35" s="35" t="s">
        <v>78</v>
      </c>
      <c r="D35" s="35"/>
      <c r="E35" s="37" t="s">
        <v>41</v>
      </c>
      <c r="F35" s="20"/>
      <c r="G35" s="39"/>
    </row>
    <row r="36" ht="36" customHeight="1" spans="1:7">
      <c r="A36" s="21"/>
      <c r="B36" s="21"/>
      <c r="C36" s="48" t="s">
        <v>79</v>
      </c>
      <c r="D36" s="32"/>
      <c r="E36" s="21" t="s">
        <v>80</v>
      </c>
      <c r="F36" s="47"/>
      <c r="G36" s="34"/>
    </row>
    <row r="37" ht="13.5" spans="1:7">
      <c r="A37" s="21"/>
      <c r="B37" s="21"/>
      <c r="C37" s="35" t="s">
        <v>81</v>
      </c>
      <c r="D37" s="35"/>
      <c r="E37" s="37" t="s">
        <v>36</v>
      </c>
      <c r="F37" s="20"/>
      <c r="G37" s="49"/>
    </row>
    <row r="38" ht="17.1" customHeight="1" spans="1:7">
      <c r="A38" s="21"/>
      <c r="B38" s="21"/>
      <c r="C38" s="35" t="s">
        <v>82</v>
      </c>
      <c r="D38" s="35"/>
      <c r="E38" s="37" t="s">
        <v>41</v>
      </c>
      <c r="F38" s="20"/>
      <c r="G38" s="50"/>
    </row>
    <row r="39" ht="17.1" customHeight="1" spans="1:7">
      <c r="A39" s="21"/>
      <c r="B39" s="21"/>
      <c r="C39" s="35" t="s">
        <v>83</v>
      </c>
      <c r="D39" s="35"/>
      <c r="E39" s="37" t="s">
        <v>36</v>
      </c>
      <c r="F39" s="20"/>
      <c r="G39" s="50"/>
    </row>
    <row r="40" ht="17.1" customHeight="1" spans="1:7">
      <c r="A40" s="21"/>
      <c r="B40" s="21"/>
      <c r="C40" s="35" t="s">
        <v>84</v>
      </c>
      <c r="D40" s="35"/>
      <c r="E40" s="37" t="s">
        <v>41</v>
      </c>
      <c r="F40" s="20"/>
      <c r="G40" s="51"/>
    </row>
    <row r="41" customHeight="1" spans="1:7">
      <c r="A41" s="31" t="s">
        <v>85</v>
      </c>
      <c r="B41" s="21" t="s">
        <v>86</v>
      </c>
      <c r="C41" s="32" t="s">
        <v>87</v>
      </c>
      <c r="D41" s="32"/>
      <c r="E41" s="21" t="s">
        <v>88</v>
      </c>
      <c r="F41" s="47"/>
      <c r="G41" s="34"/>
    </row>
    <row r="42" ht="39.75" customHeight="1" spans="1:7">
      <c r="A42" s="31"/>
      <c r="B42" s="21"/>
      <c r="C42" s="35" t="s">
        <v>89</v>
      </c>
      <c r="D42" s="35"/>
      <c r="E42" s="37" t="s">
        <v>36</v>
      </c>
      <c r="F42" s="45"/>
      <c r="G42" s="46" t="s">
        <v>90</v>
      </c>
    </row>
    <row r="43" ht="53.25" customHeight="1" spans="1:7">
      <c r="A43" s="31"/>
      <c r="B43" s="21"/>
      <c r="C43" s="35" t="s">
        <v>91</v>
      </c>
      <c r="D43" s="35"/>
      <c r="E43" s="37" t="s">
        <v>36</v>
      </c>
      <c r="F43" s="45"/>
      <c r="G43" s="46" t="s">
        <v>90</v>
      </c>
    </row>
    <row r="44" customHeight="1" spans="1:7">
      <c r="A44" s="31"/>
      <c r="B44" s="21"/>
      <c r="C44" s="32" t="s">
        <v>92</v>
      </c>
      <c r="D44" s="32"/>
      <c r="E44" s="21" t="s">
        <v>93</v>
      </c>
      <c r="F44" s="47"/>
      <c r="G44" s="34"/>
    </row>
    <row r="45" ht="72" spans="1:7">
      <c r="A45" s="31"/>
      <c r="B45" s="21"/>
      <c r="C45" s="35" t="s">
        <v>94</v>
      </c>
      <c r="D45" s="35"/>
      <c r="E45" s="37" t="s">
        <v>95</v>
      </c>
      <c r="F45" s="52"/>
      <c r="G45" s="46" t="s">
        <v>96</v>
      </c>
    </row>
    <row r="46" customHeight="1" spans="1:7">
      <c r="A46" s="31"/>
      <c r="B46" s="21"/>
      <c r="C46" s="32" t="s">
        <v>97</v>
      </c>
      <c r="D46" s="32"/>
      <c r="E46" s="21" t="s">
        <v>73</v>
      </c>
      <c r="F46" s="47"/>
      <c r="G46" s="34"/>
    </row>
    <row r="47" ht="24" spans="1:7">
      <c r="A47" s="31"/>
      <c r="B47" s="21"/>
      <c r="C47" s="35" t="s">
        <v>98</v>
      </c>
      <c r="D47" s="35"/>
      <c r="E47" s="37" t="s">
        <v>76</v>
      </c>
      <c r="F47" s="45"/>
      <c r="G47" s="53" t="s">
        <v>99</v>
      </c>
    </row>
    <row r="48" ht="60" spans="1:7">
      <c r="A48" s="31"/>
      <c r="B48" s="21"/>
      <c r="C48" s="35" t="s">
        <v>100</v>
      </c>
      <c r="D48" s="35"/>
      <c r="E48" s="37" t="s">
        <v>76</v>
      </c>
      <c r="F48" s="45"/>
      <c r="G48" s="53" t="s">
        <v>101</v>
      </c>
    </row>
    <row r="49" ht="36" spans="1:7">
      <c r="A49" s="31"/>
      <c r="B49" s="21"/>
      <c r="C49" s="35" t="s">
        <v>102</v>
      </c>
      <c r="D49" s="35"/>
      <c r="E49" s="37" t="s">
        <v>76</v>
      </c>
      <c r="F49" s="45"/>
      <c r="G49" s="54" t="s">
        <v>103</v>
      </c>
    </row>
    <row r="50" ht="36" spans="1:7">
      <c r="A50" s="31"/>
      <c r="B50" s="21"/>
      <c r="C50" s="35" t="s">
        <v>104</v>
      </c>
      <c r="D50" s="35"/>
      <c r="E50" s="37" t="s">
        <v>76</v>
      </c>
      <c r="F50" s="45"/>
      <c r="G50" s="54" t="s">
        <v>103</v>
      </c>
    </row>
    <row r="51" ht="36" spans="1:7">
      <c r="A51" s="31"/>
      <c r="B51" s="21"/>
      <c r="C51" s="35" t="s">
        <v>105</v>
      </c>
      <c r="D51" s="35"/>
      <c r="E51" s="37" t="s">
        <v>76</v>
      </c>
      <c r="F51" s="45"/>
      <c r="G51" s="54" t="s">
        <v>106</v>
      </c>
    </row>
    <row r="52" ht="36" spans="1:7">
      <c r="A52" s="31"/>
      <c r="B52" s="21"/>
      <c r="C52" s="35" t="s">
        <v>107</v>
      </c>
      <c r="D52" s="35"/>
      <c r="E52" s="37" t="s">
        <v>76</v>
      </c>
      <c r="F52" s="45"/>
      <c r="G52" s="54" t="s">
        <v>108</v>
      </c>
    </row>
    <row r="53" ht="24.95" customHeight="1" spans="1:7">
      <c r="A53" s="31"/>
      <c r="B53" s="21"/>
      <c r="C53" s="32" t="s">
        <v>109</v>
      </c>
      <c r="D53" s="32"/>
      <c r="E53" s="21" t="s">
        <v>36</v>
      </c>
      <c r="F53" s="47"/>
      <c r="G53" s="34"/>
    </row>
    <row r="54" ht="24" spans="1:7">
      <c r="A54" s="31"/>
      <c r="B54" s="21"/>
      <c r="C54" s="40" t="s">
        <v>110</v>
      </c>
      <c r="D54" s="37"/>
      <c r="E54" s="37" t="s">
        <v>36</v>
      </c>
      <c r="F54" s="45"/>
      <c r="G54" s="39" t="s">
        <v>111</v>
      </c>
    </row>
    <row r="55" customHeight="1" spans="1:7">
      <c r="A55" s="31"/>
      <c r="B55" s="21" t="s">
        <v>112</v>
      </c>
      <c r="C55" s="32" t="s">
        <v>113</v>
      </c>
      <c r="D55" s="21"/>
      <c r="E55" s="21" t="s">
        <v>88</v>
      </c>
      <c r="F55" s="47"/>
      <c r="G55" s="34"/>
    </row>
    <row r="56" customHeight="1" spans="1:7">
      <c r="A56" s="31"/>
      <c r="B56" s="21"/>
      <c r="C56" s="35" t="s">
        <v>114</v>
      </c>
      <c r="D56" s="37"/>
      <c r="E56" s="37" t="s">
        <v>88</v>
      </c>
      <c r="F56" s="20"/>
      <c r="G56" s="39"/>
    </row>
    <row r="57" customHeight="1" spans="1:7">
      <c r="A57" s="31"/>
      <c r="B57" s="21"/>
      <c r="C57" s="32" t="s">
        <v>115</v>
      </c>
      <c r="D57" s="21"/>
      <c r="E57" s="21" t="s">
        <v>88</v>
      </c>
      <c r="F57" s="47"/>
      <c r="G57" s="34"/>
    </row>
    <row r="58" ht="24.95" customHeight="1" spans="1:7">
      <c r="A58" s="31"/>
      <c r="B58" s="21"/>
      <c r="C58" s="35" t="s">
        <v>116</v>
      </c>
      <c r="D58" s="35"/>
      <c r="E58" s="37" t="s">
        <v>88</v>
      </c>
      <c r="F58" s="20"/>
      <c r="G58" s="39"/>
    </row>
    <row r="59" ht="24" spans="1:7">
      <c r="A59" s="31"/>
      <c r="B59" s="21" t="s">
        <v>117</v>
      </c>
      <c r="C59" s="32" t="s">
        <v>118</v>
      </c>
      <c r="D59" s="32"/>
      <c r="E59" s="21" t="s">
        <v>119</v>
      </c>
      <c r="F59" s="47"/>
      <c r="G59" s="34"/>
    </row>
    <row r="60" ht="27" customHeight="1" spans="1:7">
      <c r="A60" s="31"/>
      <c r="B60" s="21"/>
      <c r="C60" s="35" t="s">
        <v>120</v>
      </c>
      <c r="D60" s="35"/>
      <c r="E60" s="37" t="s">
        <v>73</v>
      </c>
      <c r="F60" s="45"/>
      <c r="G60" s="55" t="s">
        <v>121</v>
      </c>
    </row>
    <row r="61" ht="24.95" customHeight="1" spans="1:7">
      <c r="A61" s="31"/>
      <c r="B61" s="21"/>
      <c r="C61" s="35" t="s">
        <v>122</v>
      </c>
      <c r="D61" s="35"/>
      <c r="E61" s="37" t="s">
        <v>36</v>
      </c>
      <c r="F61" s="45"/>
      <c r="G61" s="56"/>
    </row>
    <row r="62" ht="24.95" customHeight="1" spans="1:7">
      <c r="A62" s="31"/>
      <c r="B62" s="21"/>
      <c r="C62" s="35" t="s">
        <v>123</v>
      </c>
      <c r="D62" s="35"/>
      <c r="E62" s="37" t="s">
        <v>41</v>
      </c>
      <c r="F62" s="45"/>
      <c r="G62" s="57"/>
    </row>
    <row r="63" ht="48" spans="1:7">
      <c r="A63" s="31"/>
      <c r="B63" s="21"/>
      <c r="C63" s="35" t="s">
        <v>124</v>
      </c>
      <c r="D63" s="35"/>
      <c r="E63" s="37" t="s">
        <v>73</v>
      </c>
      <c r="F63" s="45"/>
      <c r="G63" s="39" t="s">
        <v>125</v>
      </c>
    </row>
    <row r="64" s="2" customFormat="1" ht="24.95" customHeight="1" spans="1:8">
      <c r="A64" s="31"/>
      <c r="B64" s="21"/>
      <c r="C64" s="32" t="s">
        <v>126</v>
      </c>
      <c r="D64" s="32"/>
      <c r="E64" s="21" t="s">
        <v>127</v>
      </c>
      <c r="F64" s="47"/>
      <c r="G64" s="34"/>
      <c r="H64" s="6"/>
    </row>
    <row r="65" s="2" customFormat="1" ht="24.95" customHeight="1" spans="1:8">
      <c r="A65" s="31"/>
      <c r="B65" s="21"/>
      <c r="C65" s="35" t="s">
        <v>128</v>
      </c>
      <c r="D65" s="35"/>
      <c r="E65" s="37" t="s">
        <v>129</v>
      </c>
      <c r="F65" s="45"/>
      <c r="G65" s="55" t="s">
        <v>130</v>
      </c>
      <c r="H65" s="6"/>
    </row>
    <row r="66" s="2" customFormat="1" ht="24.95" customHeight="1" spans="1:8">
      <c r="A66" s="31"/>
      <c r="B66" s="21"/>
      <c r="C66" s="35" t="s">
        <v>131</v>
      </c>
      <c r="D66" s="35"/>
      <c r="E66" s="37" t="s">
        <v>132</v>
      </c>
      <c r="F66" s="45"/>
      <c r="G66" s="57"/>
      <c r="H66" s="6"/>
    </row>
    <row r="67" s="2" customFormat="1" ht="24.95" customHeight="1" spans="1:8">
      <c r="A67" s="31"/>
      <c r="B67" s="21"/>
      <c r="C67" s="32" t="s">
        <v>133</v>
      </c>
      <c r="D67" s="32"/>
      <c r="E67" s="21" t="s">
        <v>80</v>
      </c>
      <c r="F67" s="47"/>
      <c r="G67" s="34"/>
      <c r="H67" s="6"/>
    </row>
    <row r="68" s="2" customFormat="1" ht="24.95" customHeight="1" spans="1:8">
      <c r="A68" s="31"/>
      <c r="B68" s="21"/>
      <c r="C68" s="35" t="s">
        <v>134</v>
      </c>
      <c r="D68" s="35" t="s">
        <v>135</v>
      </c>
      <c r="E68" s="37" t="s">
        <v>136</v>
      </c>
      <c r="F68" s="45"/>
      <c r="G68" s="55" t="s">
        <v>130</v>
      </c>
      <c r="H68" s="6"/>
    </row>
    <row r="69" s="2" customFormat="1" ht="24.95" customHeight="1" spans="1:8">
      <c r="A69" s="31"/>
      <c r="B69" s="21"/>
      <c r="C69" s="35" t="s">
        <v>137</v>
      </c>
      <c r="D69" s="35"/>
      <c r="E69" s="37" t="s">
        <v>129</v>
      </c>
      <c r="F69" s="20"/>
      <c r="G69" s="39"/>
      <c r="H69" s="6"/>
    </row>
    <row r="70" s="2" customFormat="1" ht="24.95" customHeight="1" spans="1:7">
      <c r="A70" s="31"/>
      <c r="B70" s="21"/>
      <c r="C70" s="32" t="s">
        <v>138</v>
      </c>
      <c r="D70" s="32"/>
      <c r="E70" s="21" t="s">
        <v>41</v>
      </c>
      <c r="F70" s="47"/>
      <c r="G70" s="34"/>
    </row>
    <row r="71" s="2" customFormat="1" ht="72" spans="1:7">
      <c r="A71" s="25"/>
      <c r="B71" s="21"/>
      <c r="C71" s="35" t="s">
        <v>139</v>
      </c>
      <c r="D71" s="35"/>
      <c r="E71" s="37" t="s">
        <v>41</v>
      </c>
      <c r="F71" s="52"/>
      <c r="G71" s="46" t="s">
        <v>140</v>
      </c>
    </row>
    <row r="72" s="2" customFormat="1" ht="24.95" customHeight="1" spans="1:7">
      <c r="A72" s="21" t="s">
        <v>141</v>
      </c>
      <c r="B72" s="58" t="s">
        <v>142</v>
      </c>
      <c r="C72" s="32" t="s">
        <v>143</v>
      </c>
      <c r="D72" s="32"/>
      <c r="E72" s="21"/>
      <c r="F72" s="47"/>
      <c r="G72" s="34"/>
    </row>
    <row r="73" s="2" customFormat="1" ht="24.95" customHeight="1" spans="1:7">
      <c r="A73" s="21"/>
      <c r="B73" s="31"/>
      <c r="C73" s="35" t="s">
        <v>144</v>
      </c>
      <c r="D73" s="35"/>
      <c r="E73" s="59" t="s">
        <v>145</v>
      </c>
      <c r="F73" s="20"/>
      <c r="G73" s="55" t="s">
        <v>146</v>
      </c>
    </row>
    <row r="74" s="2" customFormat="1" customHeight="1" spans="1:7">
      <c r="A74" s="21"/>
      <c r="B74" s="31"/>
      <c r="C74" s="35" t="s">
        <v>147</v>
      </c>
      <c r="D74" s="35"/>
      <c r="E74" s="59" t="s">
        <v>148</v>
      </c>
      <c r="F74" s="20"/>
      <c r="G74" s="56"/>
    </row>
    <row r="75" s="2" customFormat="1" ht="24.95" customHeight="1" spans="1:7">
      <c r="A75" s="21"/>
      <c r="B75" s="31"/>
      <c r="C75" s="35" t="s">
        <v>149</v>
      </c>
      <c r="D75" s="35"/>
      <c r="E75" s="59" t="s">
        <v>150</v>
      </c>
      <c r="F75" s="20"/>
      <c r="G75" s="56"/>
    </row>
    <row r="76" s="2" customFormat="1" customHeight="1" spans="1:7">
      <c r="A76" s="21"/>
      <c r="B76" s="31"/>
      <c r="C76" s="35" t="s">
        <v>151</v>
      </c>
      <c r="D76" s="35"/>
      <c r="E76" s="59" t="s">
        <v>152</v>
      </c>
      <c r="F76" s="20"/>
      <c r="G76" s="56"/>
    </row>
    <row r="77" s="2" customFormat="1" ht="24.95" customHeight="1" spans="1:7">
      <c r="A77" s="21"/>
      <c r="B77" s="31"/>
      <c r="C77" s="35" t="s">
        <v>153</v>
      </c>
      <c r="D77" s="35"/>
      <c r="E77" s="59" t="s">
        <v>154</v>
      </c>
      <c r="F77" s="20"/>
      <c r="G77" s="56"/>
    </row>
    <row r="78" s="2" customFormat="1" ht="27" customHeight="1" spans="1:7">
      <c r="A78" s="21"/>
      <c r="B78" s="31"/>
      <c r="C78" s="35" t="s">
        <v>155</v>
      </c>
      <c r="D78" s="35"/>
      <c r="E78" s="59" t="s">
        <v>154</v>
      </c>
      <c r="F78" s="20"/>
      <c r="G78" s="57"/>
    </row>
    <row r="79" s="2" customFormat="1" customHeight="1" spans="1:7">
      <c r="A79" s="21"/>
      <c r="B79" s="31"/>
      <c r="C79" s="32" t="s">
        <v>156</v>
      </c>
      <c r="D79" s="32"/>
      <c r="E79" s="60"/>
      <c r="F79" s="47"/>
      <c r="G79" s="34"/>
    </row>
    <row r="80" s="2" customFormat="1" ht="24.95" customHeight="1" spans="1:7">
      <c r="A80" s="21"/>
      <c r="B80" s="31"/>
      <c r="C80" s="35" t="s">
        <v>157</v>
      </c>
      <c r="D80" s="35"/>
      <c r="E80" s="59" t="s">
        <v>158</v>
      </c>
      <c r="F80" s="20"/>
      <c r="G80" s="55" t="s">
        <v>146</v>
      </c>
    </row>
    <row r="81" s="2" customFormat="1" ht="24.95" customHeight="1" spans="1:7">
      <c r="A81" s="21"/>
      <c r="B81" s="31"/>
      <c r="C81" s="35" t="s">
        <v>159</v>
      </c>
      <c r="D81" s="35"/>
      <c r="E81" s="59" t="s">
        <v>73</v>
      </c>
      <c r="F81" s="20"/>
      <c r="G81" s="56"/>
    </row>
    <row r="82" s="2" customFormat="1" ht="12" spans="1:7">
      <c r="A82" s="21"/>
      <c r="B82" s="31"/>
      <c r="C82" s="35" t="s">
        <v>160</v>
      </c>
      <c r="D82" s="35"/>
      <c r="E82" s="59" t="s">
        <v>73</v>
      </c>
      <c r="F82" s="20"/>
      <c r="G82" s="56"/>
    </row>
    <row r="83" s="2" customFormat="1" ht="12" spans="1:7">
      <c r="A83" s="21"/>
      <c r="B83" s="31"/>
      <c r="C83" s="35" t="s">
        <v>161</v>
      </c>
      <c r="D83" s="35"/>
      <c r="E83" s="59" t="s">
        <v>41</v>
      </c>
      <c r="F83" s="20"/>
      <c r="G83" s="56"/>
    </row>
    <row r="84" s="2" customFormat="1" ht="24.95" customHeight="1" spans="1:7">
      <c r="A84" s="21"/>
      <c r="B84" s="31"/>
      <c r="C84" s="40" t="s">
        <v>162</v>
      </c>
      <c r="D84" s="35"/>
      <c r="E84" s="59" t="s">
        <v>36</v>
      </c>
      <c r="F84" s="20"/>
      <c r="G84" s="56"/>
    </row>
    <row r="85" s="2" customFormat="1" ht="24.95" customHeight="1" spans="1:7">
      <c r="A85" s="21"/>
      <c r="B85" s="25"/>
      <c r="C85" s="35" t="s">
        <v>163</v>
      </c>
      <c r="D85" s="35"/>
      <c r="E85" s="59" t="s">
        <v>164</v>
      </c>
      <c r="F85" s="20"/>
      <c r="G85" s="57"/>
    </row>
    <row r="86" s="2" customFormat="1" customHeight="1" spans="1:7">
      <c r="A86" s="22" t="s">
        <v>165</v>
      </c>
      <c r="B86" s="61"/>
      <c r="C86" s="61"/>
      <c r="D86" s="61"/>
      <c r="E86" s="62"/>
      <c r="F86" s="38">
        <f>SUM(F10:F85)</f>
        <v>0</v>
      </c>
      <c r="G86" s="63"/>
    </row>
    <row r="87" ht="53.25" customHeight="1" spans="1:8">
      <c r="A87" s="64" t="s">
        <v>166</v>
      </c>
      <c r="B87" s="65"/>
      <c r="C87" s="65"/>
      <c r="D87" s="65"/>
      <c r="E87" s="65"/>
      <c r="F87" s="65"/>
      <c r="G87" s="66"/>
      <c r="H87" s="67"/>
    </row>
    <row r="88" ht="52.5" customHeight="1" spans="1:8">
      <c r="A88" s="68" t="s">
        <v>167</v>
      </c>
      <c r="B88" s="69"/>
      <c r="C88" s="69"/>
      <c r="D88" s="69" t="s">
        <v>168</v>
      </c>
      <c r="E88" s="69"/>
      <c r="F88" s="69"/>
      <c r="G88" s="70"/>
      <c r="H88" s="2"/>
    </row>
    <row r="89" ht="51" customHeight="1" spans="1:8">
      <c r="A89" s="71"/>
      <c r="B89" s="72"/>
      <c r="C89" s="72"/>
      <c r="D89" s="73"/>
      <c r="E89" s="74" t="s">
        <v>169</v>
      </c>
      <c r="F89" s="75"/>
      <c r="G89" s="76"/>
      <c r="H89" s="77"/>
    </row>
    <row r="90" ht="75" customHeight="1" spans="1:8">
      <c r="A90" s="78" t="s">
        <v>170</v>
      </c>
      <c r="B90" s="79"/>
      <c r="C90" s="79"/>
      <c r="D90" s="79"/>
      <c r="E90" s="79"/>
      <c r="F90" s="79"/>
      <c r="G90" s="80"/>
      <c r="H90" s="81"/>
    </row>
  </sheetData>
  <sheetProtection password="EA1F" sheet="1" objects="1"/>
  <mergeCells count="31">
    <mergeCell ref="A1:B1"/>
    <mergeCell ref="A2:G2"/>
    <mergeCell ref="A3:B3"/>
    <mergeCell ref="A4:B4"/>
    <mergeCell ref="E4:G4"/>
    <mergeCell ref="A5:B5"/>
    <mergeCell ref="E5:G5"/>
    <mergeCell ref="E6:G6"/>
    <mergeCell ref="A7:B7"/>
    <mergeCell ref="E7:G7"/>
    <mergeCell ref="A87:G87"/>
    <mergeCell ref="A90:G90"/>
    <mergeCell ref="A9:A40"/>
    <mergeCell ref="A41:A71"/>
    <mergeCell ref="A72:A85"/>
    <mergeCell ref="B9:B21"/>
    <mergeCell ref="B22:B30"/>
    <mergeCell ref="B31:B40"/>
    <mergeCell ref="B41:B54"/>
    <mergeCell ref="B55:B58"/>
    <mergeCell ref="B59:B71"/>
    <mergeCell ref="B72:B85"/>
    <mergeCell ref="G10:G13"/>
    <mergeCell ref="G15:G17"/>
    <mergeCell ref="G19:G21"/>
    <mergeCell ref="G23:G25"/>
    <mergeCell ref="G37:G40"/>
    <mergeCell ref="G60:G62"/>
    <mergeCell ref="G65:G66"/>
    <mergeCell ref="G73:G78"/>
    <mergeCell ref="G80:G85"/>
  </mergeCells>
  <dataValidations count="28">
    <dataValidation type="custom" allowBlank="1" showInputMessage="1" showErrorMessage="1" errorTitle="提示" error="分项之和不能超过3分" sqref="F60">
      <formula1>AND(SUM(F60:F63)&lt;=3,F60&lt;=3,F60&gt;=0)</formula1>
    </dataValidation>
    <dataValidation type="whole" operator="between" allowBlank="1" showInputMessage="1" showErrorMessage="1" sqref="E3">
      <formula1>1</formula1>
      <formula2>66</formula2>
    </dataValidation>
    <dataValidation type="whole" operator="between" allowBlank="1" showInputMessage="1" showErrorMessage="1" sqref="F30 F71">
      <formula1>0</formula1>
      <formula2>1</formula2>
    </dataValidation>
    <dataValidation type="decimal" operator="lessThanOrEqual" allowBlank="1" showInputMessage="1" showErrorMessage="1" sqref="E4:G4">
      <formula1>C7</formula1>
    </dataValidation>
    <dataValidation type="whole" operator="between" allowBlank="1" showInputMessage="1" showErrorMessage="1" sqref="G3">
      <formula1>1</formula1>
      <formula2>62</formula2>
    </dataValidation>
    <dataValidation type="decimal" operator="lessThanOrEqual" allowBlank="1" showInputMessage="1" showErrorMessage="1" sqref="E5:G5">
      <formula1>E7</formula1>
    </dataValidation>
    <dataValidation type="custom" allowBlank="1" showInputMessage="1" showErrorMessage="1" sqref="F27 F28">
      <formula1>AND(F27&lt;=1,F27&gt;=0,MOD(F27,0.5)=0)</formula1>
    </dataValidation>
    <dataValidation type="custom" allowBlank="1" showInputMessage="1" showErrorMessage="1" errorTitle="提示" sqref="F32">
      <formula1>AND(SUM(F32:F33)&lt;=1,OR(F32=1,F32=0))</formula1>
    </dataValidation>
    <dataValidation type="custom" allowBlank="1" showInputMessage="1" showErrorMessage="1" errorTitle="提示" sqref="F33">
      <formula1>AND(SUM(F32:F33)&lt;=1,OR(F33=0.5,F33=0))</formula1>
    </dataValidation>
    <dataValidation type="whole" operator="between" allowBlank="1" showInputMessage="1" showErrorMessage="1" errorTitle="提示" sqref="F34">
      <formula1>0</formula1>
      <formula2>1</formula2>
    </dataValidation>
    <dataValidation type="custom" allowBlank="1" showInputMessage="1" showErrorMessage="1" errorTitle="提示" error="分项之和不能超过2分" sqref="F39">
      <formula1>AND(SUM(F37:F40)&lt;=2,F39&lt;=2,F39&gt;=0)</formula1>
    </dataValidation>
    <dataValidation type="whole" operator="between" allowBlank="1" showInputMessage="1" showErrorMessage="1" errorTitle="提示" error="分项之和不能超过3分" sqref="F35">
      <formula1>0</formula1>
      <formula2>1</formula2>
    </dataValidation>
    <dataValidation type="custom" allowBlank="1" showInputMessage="1" showErrorMessage="1" errorTitle="提示" error="分项之和不能超过2分" sqref="F37">
      <formula1>AND(SUM(F37:F40)&lt;=2,F37&lt;=2,F37&gt;=0)</formula1>
    </dataValidation>
    <dataValidation type="custom" allowBlank="1" showInputMessage="1" showErrorMessage="1" errorTitle="提示" error="分项之和不能超过2分" sqref="F38">
      <formula1>AND(SUM(F37:F40)&lt;=2,F38&lt;=1,F38&gt;=0)</formula1>
    </dataValidation>
    <dataValidation type="custom" allowBlank="1" showInputMessage="1" showErrorMessage="1" errorTitle="提示" error="分项之和不能超过2分" sqref="F40">
      <formula1>AND(SUM(F37:F40)&lt;=2,F40&lt;=1,F40&gt;=0)</formula1>
    </dataValidation>
    <dataValidation type="whole" operator="between" allowBlank="1" showInputMessage="1" showErrorMessage="1" sqref="F42 F43 F54">
      <formula1>0</formula1>
      <formula2>2</formula2>
    </dataValidation>
    <dataValidation type="whole" operator="between" allowBlank="1" showInputMessage="1" showErrorMessage="1" sqref="F45">
      <formula1>0</formula1>
      <formula2>6</formula2>
    </dataValidation>
    <dataValidation type="decimal" operator="between" allowBlank="1" showInputMessage="1" showErrorMessage="1" sqref="F47 F48 F49 F50 F51 F52">
      <formula1>0</formula1>
      <formula2>0.5</formula2>
    </dataValidation>
    <dataValidation type="whole" operator="lessThanOrEqual" allowBlank="1" showInputMessage="1" showErrorMessage="1" sqref="F73:F84">
      <formula1>0</formula1>
    </dataValidation>
    <dataValidation type="whole" operator="between" allowBlank="1" showInputMessage="1" showErrorMessage="1" sqref="F56 F58">
      <formula1>0</formula1>
      <formula2>4</formula2>
    </dataValidation>
    <dataValidation type="custom" allowBlank="1" showInputMessage="1" showErrorMessage="1" errorTitle="提示" error="分项之和不能超过3分" sqref="F61">
      <formula1>AND(SUM(F60:F63)&lt;=3,F61&lt;=2,F61&gt;=0)</formula1>
    </dataValidation>
    <dataValidation type="custom" allowBlank="1" showInputMessage="1" showErrorMessage="1" errorTitle="提示" error="分项之和不能超过3分" sqref="F62">
      <formula1>AND(SUM(F60:F63)&lt;=3,F62&lt;=1,F62&gt;=0)</formula1>
    </dataValidation>
    <dataValidation type="custom" allowBlank="1" showInputMessage="1" showErrorMessage="1" errorTitle="提示" error="分项之和不能超过1分" sqref="F66">
      <formula1>AND(SUM(F65:F66)&lt;=1,OR(F66=1,F66=0.5,F66=0))</formula1>
    </dataValidation>
    <dataValidation type="custom" allowBlank="1" showInputMessage="1" showErrorMessage="1" errorTitle="提示" error="分项之和不能超过3分" sqref="F63">
      <formula1>AND(SUM(F60:F63)&lt;=3,F63&lt;=3,F63&gt;=0)</formula1>
    </dataValidation>
    <dataValidation type="custom" allowBlank="1" showInputMessage="1" showErrorMessage="1" errorTitle="提示" error="分项之和不能超过1分" sqref="F65">
      <formula1>AND(SUM(F65:F66)&lt;=1,OR(F65=1,F65=0))</formula1>
    </dataValidation>
    <dataValidation type="custom" allowBlank="1" showInputMessage="1" showErrorMessage="1" errorTitle="提示" error="分项之和不能超过2分" sqref="F68">
      <formula1>AND(SUM(F68:F69)&lt;=2,OR(F68=2,F68=0))</formula1>
    </dataValidation>
    <dataValidation type="custom" allowBlank="1" showInputMessage="1" showErrorMessage="1" errorTitle="提示" error="分项之和不能超过2分" sqref="F69">
      <formula1>AND(SUM(F68:F69)&lt;=2,OR(F69=2,F69=1,F69=0))</formula1>
    </dataValidation>
    <dataValidation type="whole" operator="between" allowBlank="1" showInputMessage="1" showErrorMessage="1" sqref="F85">
      <formula1>-4</formula1>
      <formula2>0</formula2>
    </dataValidation>
  </dataValidations>
  <pageMargins left="0.393700787401575" right="0.236220472440945" top="0.62992125984252" bottom="0.31496062992126"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刘通</cp:lastModifiedBy>
  <dcterms:created xsi:type="dcterms:W3CDTF">2023-03-07T06:47:00Z</dcterms:created>
  <cp:lastPrinted>2023-03-07T09:09:00Z</cp:lastPrinted>
  <dcterms:modified xsi:type="dcterms:W3CDTF">2023-05-31T08:04:13Z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9D6579E42FB3472EBBDB9726AC5C7393_12</vt:lpwstr>
  </property>
  <property fmtid="{D5CDD505-2E9C-101B-9397-08002B2CF9AE}" pid="3" name="KSOProductBuildVer">
    <vt:lpwstr>2052-11.1.0.14309</vt:lpwstr>
  </property>
</Properties>
</file>