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definedNames>
    <definedName name="_xlnm.Print_Titles" localSheetId="0">Sheet1!$8:$8</definedName>
  </definedNames>
  <calcPr calcId="144525"/>
</workbook>
</file>

<file path=xl/sharedStrings.xml><?xml version="1.0" encoding="utf-8"?>
<sst xmlns="http://schemas.openxmlformats.org/spreadsheetml/2006/main" count="220" uniqueCount="171">
  <si>
    <t>附件：</t>
  </si>
  <si>
    <t>2023年河北省会计师事务所综合评价得分测评表</t>
  </si>
  <si>
    <t>事务所名称</t>
  </si>
  <si>
    <t>注师人数</t>
  </si>
  <si>
    <t>60周岁以内
注师人数</t>
  </si>
  <si>
    <t>事务所编号</t>
  </si>
  <si>
    <t>业务收入（万元）</t>
  </si>
  <si>
    <t>业务收入增长率（%）</t>
  </si>
  <si>
    <t>注师人均业务收入（万元）</t>
  </si>
  <si>
    <t>全省业务收入增长率（%）</t>
  </si>
  <si>
    <t>全省业务收入最高值（万元）</t>
  </si>
  <si>
    <t>全省注册会计师人均业务收入最高值（万元）</t>
  </si>
  <si>
    <t>分项</t>
  </si>
  <si>
    <t>评价内容</t>
  </si>
  <si>
    <t>指  标</t>
  </si>
  <si>
    <t>计算公式</t>
  </si>
  <si>
    <t>分值</t>
  </si>
  <si>
    <t>测算得分</t>
  </si>
  <si>
    <t>备注</t>
  </si>
  <si>
    <t xml:space="preserve">加   分    指   标    分   值 </t>
  </si>
  <si>
    <t>（一）
业
务
收
入
指
标</t>
  </si>
  <si>
    <t>1、业务收入规模指标，分四档累进计算</t>
  </si>
  <si>
    <t>26分</t>
  </si>
  <si>
    <t xml:space="preserve">  第一档：业务收入在400万元（含）以下</t>
  </si>
  <si>
    <t>(业务收入/400万元)×16分</t>
  </si>
  <si>
    <t>16分</t>
  </si>
  <si>
    <t>测算得分项四选一填写即可。</t>
  </si>
  <si>
    <t xml:space="preserve">  第二档：业务收入在400万元以上、1000万元（含）以下</t>
  </si>
  <si>
    <t>16分+[(业务收入-400万元)/(1000万元-400万元)]×5分</t>
  </si>
  <si>
    <t>21分</t>
  </si>
  <si>
    <t xml:space="preserve">  第三档：业务收入在1000万元以上、3000万元（含）以下</t>
  </si>
  <si>
    <t>21分+[(业务收入-1000万元)/(3000万元-1000万元)]×3分</t>
  </si>
  <si>
    <t>24分</t>
  </si>
  <si>
    <t xml:space="preserve">  第四档：业务收入在3000万元以上</t>
  </si>
  <si>
    <t>24分+[(业务收入-3000万元)/(全省业务收入最高值-3000万元)]×2分</t>
  </si>
  <si>
    <t>2、业务收入正增长指标，分三档</t>
  </si>
  <si>
    <t>2分</t>
  </si>
  <si>
    <t xml:space="preserve">  第一档：设立不满两个会计年度</t>
  </si>
  <si>
    <t>0分</t>
  </si>
  <si>
    <t>测算得分项三选一填写即可。</t>
  </si>
  <si>
    <t xml:space="preserve">  第二档：增长率小于或等于全省业务收入增长率</t>
  </si>
  <si>
    <t>1分</t>
  </si>
  <si>
    <t xml:space="preserve">  第三档：增长率大于全省增长率</t>
  </si>
  <si>
    <t>3、注册会计师人均业务收入指标，分三档累进计算</t>
  </si>
  <si>
    <t>12分</t>
  </si>
  <si>
    <t xml:space="preserve">  第一档：注册会计师人均业务收入在25万元（含）以下</t>
  </si>
  <si>
    <t>(注册会计师人均业务收入/25万元)×7分</t>
  </si>
  <si>
    <t>7分</t>
  </si>
  <si>
    <t xml:space="preserve">  第二档：注册会计师人均业务收入在25万元以上、50万元（含）以下</t>
  </si>
  <si>
    <t>7分+[(注册会计师人均业务收入-25万元)/(50万元-25万元)]×3分</t>
  </si>
  <si>
    <t>10分</t>
  </si>
  <si>
    <t xml:space="preserve">  第三档：注册会计师人均业务收入在50万元以上</t>
  </si>
  <si>
    <t>10分+[(注册会计师人均业务收入-50万元)/(全省注册会计师人均业务收入最高值-50万元)]×2分</t>
  </si>
  <si>
    <t>（二）
人
力
资
源
指
标</t>
  </si>
  <si>
    <t>4、年龄在 60 周岁以内的注册会计师数量指标，分三档累进计算</t>
  </si>
  <si>
    <t>22分</t>
  </si>
  <si>
    <t xml:space="preserve">  第一档：15人（含）以下</t>
  </si>
  <si>
    <t>1分/人   
最高15分</t>
  </si>
  <si>
    <t xml:space="preserve">  第二档：16人至30人（含）</t>
  </si>
  <si>
    <t>15分+[(60周岁以内注册会计师人数-15人)/(30人-15人)]×5分</t>
  </si>
  <si>
    <t>20分</t>
  </si>
  <si>
    <t xml:space="preserve">  第三档：30人以上</t>
  </si>
  <si>
    <t>20分+[(60周岁以内注册会计师人数-30人)/(省内事务所60周岁以内注册会计师人数最高值-30人)]×2分</t>
  </si>
  <si>
    <t>5、人才队伍建设指标</t>
  </si>
  <si>
    <t xml:space="preserve">  （1）事务所有职工参加上一年度注册会计师考试全科合格人员</t>
  </si>
  <si>
    <t>0.5分/人
最高1分</t>
  </si>
  <si>
    <t>须提供佐证材料：相关人员全科合格证及其自然人电子税务局（扣缴端）个税截图。</t>
  </si>
  <si>
    <t xml:space="preserve">  （2）事务所上一年度有45周岁以下新注册注册会计师</t>
  </si>
  <si>
    <t>6、行业高端人才培养指标</t>
  </si>
  <si>
    <t xml:space="preserve">  事务所有近三年荣获国家级、省级领军（高端）人才</t>
  </si>
  <si>
    <t>须提供佐证材料：相关人员荣誉证书和正式文件。</t>
  </si>
  <si>
    <t>（三）
党
建
工
作
指
标</t>
  </si>
  <si>
    <t>7、党支部组织建设指标</t>
  </si>
  <si>
    <t>3分</t>
  </si>
  <si>
    <t xml:space="preserve">  （1）建立独立党支部</t>
  </si>
  <si>
    <t xml:space="preserve">  （2）建立联合党支部的牵头所</t>
  </si>
  <si>
    <t>0.5分</t>
  </si>
  <si>
    <t xml:space="preserve">  （3）年度内积极开展主题党日活动，或积极参加行业党组织书记培训班</t>
  </si>
  <si>
    <t xml:space="preserve">  （4）积极培养发展党员</t>
  </si>
  <si>
    <t>8、党团组织获表彰奖励指标（均以最近一次表彰名单为准，有重复获奖的以最高分为准，不重复加分）</t>
  </si>
  <si>
    <t>2分
最高2分</t>
  </si>
  <si>
    <t xml:space="preserve">  （1）荣获全国行业党委表彰</t>
  </si>
  <si>
    <t xml:space="preserve">  （2）荣获省行业党委表彰</t>
  </si>
  <si>
    <t xml:space="preserve">  （3）荣获全国行业团委表彰</t>
  </si>
  <si>
    <t xml:space="preserve">  （4）荣获省行业团委表彰</t>
  </si>
  <si>
    <t xml:space="preserve">加   分    指    标    分    值 </t>
  </si>
  <si>
    <t>（四）
内
部
治
理
指
标</t>
  </si>
  <si>
    <t>9、内部管理制度建设指标</t>
  </si>
  <si>
    <t>4分</t>
  </si>
  <si>
    <t xml:space="preserve">  （1）事务所在人员管理、财务管理、业务管理、技术标准和质量管理、信息化建设等方面实施了一体化管理，设有相对健全的内部组织机构</t>
  </si>
  <si>
    <t>须提供佐证材料：相关制度文件。相关制度文件齐全得2分，否则不得分。</t>
  </si>
  <si>
    <t xml:space="preserve">  （2）制定了完备的内部管理制度，包括以事务所章程（合伙人协议）为核心的人力资源管理制度、财务管理制度、业务管理制度、质量控制制度、中长期信息化建设规划等，并有效运行</t>
  </si>
  <si>
    <t>10、合伙人(股东)年龄结构指标</t>
  </si>
  <si>
    <t>6分</t>
  </si>
  <si>
    <t xml:space="preserve">  截至上一年度末，事务所55周岁以下合伙人数量</t>
  </si>
  <si>
    <t>1分/人
最高6分</t>
  </si>
  <si>
    <t>省内事务所及其分所此项留空，其信息由协会代填。外省市事务所在我省设立分所且我省分所含有总所合伙人（股东）的，可填报此项，并提供由总所出具的相关证明文件。</t>
  </si>
  <si>
    <t>11、信息化建设指标</t>
  </si>
  <si>
    <t xml:space="preserve">  （1）建设独立域名门户网站</t>
  </si>
  <si>
    <t>须提供佐证材料：网站名称、网址链接和网站截图。</t>
  </si>
  <si>
    <t xml:space="preserve">  （2）在工信、公安等相关管理部门备案</t>
  </si>
  <si>
    <t>须提供佐证材料：工信、公安等部门网站备案证号和网站备案链接。工信、公安等部门佐证材料齐全得0.5分，否则不得分。</t>
  </si>
  <si>
    <t xml:space="preserve">  （3）使用OA办公系统</t>
  </si>
  <si>
    <t>须提供佐证材料：系统名称、开发单位、系统功能、各模块截图。</t>
  </si>
  <si>
    <t xml:space="preserve">  （4）使用审计业务信息化管理系统</t>
  </si>
  <si>
    <t xml:space="preserve">  （5）使用电子函证平台执行函证程序</t>
  </si>
  <si>
    <t>须提供佐证材料：平台名称、开发单位、平台功能、各模块截图。</t>
  </si>
  <si>
    <t xml:space="preserve">  （6）设立函证中心并配备有专职工作人员</t>
  </si>
  <si>
    <t>须提供佐证材料：函证中心部门职能；专职人员姓名、电话、身份证号。</t>
  </si>
  <si>
    <t>12、计提职业风险基金（购买职业责任保险）指标</t>
  </si>
  <si>
    <t xml:space="preserve">  按规定提取职业风险基金或购买职业责任险</t>
  </si>
  <si>
    <t>须提供佐证材料：相关保险单或合同证明。</t>
  </si>
  <si>
    <t>（五）
履行
会员
义务
指标</t>
  </si>
  <si>
    <t>13、事务所按时足额缴纳会费指标</t>
  </si>
  <si>
    <t xml:space="preserve">  按时足额缴纳会费</t>
  </si>
  <si>
    <t>14、按时完成年度继续教育指标</t>
  </si>
  <si>
    <t xml:space="preserve">  事务所注册会计师全部完成上一年度继续教育规定学时</t>
  </si>
  <si>
    <t>（六）
行
业
贡
献
指
标</t>
  </si>
  <si>
    <t>15、行业研究及信息宣传指标（多项得分按最高得分计算）</t>
  </si>
  <si>
    <t>3分
最高3分</t>
  </si>
  <si>
    <t xml:space="preserve">  （1）事务所或注册会计师在国家核心财经类期刊杂志发表行业相关研究文章</t>
  </si>
  <si>
    <t>须提供佐证材料：期刊封面、版权页、目录页、正文、尾页。</t>
  </si>
  <si>
    <t xml:space="preserve">  （2）在省级核心财经类期刊杂志发表行业相关研究文章</t>
  </si>
  <si>
    <t xml:space="preserve">  （3）在国家或省级非核心财经类期刊杂志发表行业相关研究文章</t>
  </si>
  <si>
    <t xml:space="preserve">  （4）事务所上一年度向中注协或省注协报送各类典型案例等信息并被采纳</t>
  </si>
  <si>
    <t>须提供佐证材料：信息采纳证明文件或含有报道平台名称、案例内容、发布时间等信息的相关截图。</t>
  </si>
  <si>
    <t>16、参政议政指标（同一人员有多项任职的，按最高分值计算）</t>
  </si>
  <si>
    <t>1分
最高1分</t>
  </si>
  <si>
    <t xml:space="preserve">  （1）注册会计师担任全国、省人大代表、党代表、政协委员</t>
  </si>
  <si>
    <t>1分/人</t>
  </si>
  <si>
    <t>现任。须提供佐证材料：相关证件或正式文件。</t>
  </si>
  <si>
    <t xml:space="preserve">  （2）担任市、县人大代表、党代表、政协委员</t>
  </si>
  <si>
    <t>0.5分/人</t>
  </si>
  <si>
    <t>17、担任行业职务指标（同一注册会计师有多项任职的，按最高分值计算）</t>
  </si>
  <si>
    <t xml:space="preserve">  （1）注册会计师担任中注协常务理事、监事会成员或专门委员会委员</t>
  </si>
  <si>
    <t xml:space="preserve">  </t>
  </si>
  <si>
    <t>2分/人</t>
  </si>
  <si>
    <t xml:space="preserve">  （2）担任省注协常务理事、监事会成员、专门委员会委员或省行业党委委员</t>
  </si>
  <si>
    <t>18、参与行业执业质量检查或其他社会公益活动指标</t>
  </si>
  <si>
    <t xml:space="preserve">  事务所上一年度选派注册会计师参与行业执业质量检查或其他社会公益活动</t>
  </si>
  <si>
    <t>注师参与行业执业质量检查情况由协会代填。事务所如有其他社会公益活动情况可填报此项，并提供相关正式文件或包括时间、地点、人物、内容等详细信息的证明材料。</t>
  </si>
  <si>
    <t>减   分    指   标    分   值</t>
  </si>
  <si>
    <t>（七）
处
罚
及
惩
戒
指
标</t>
  </si>
  <si>
    <t>19、事务所或注册会计师评价年度和当年度受到刑事处罚、行政处罚和行业惩戒减分事项</t>
  </si>
  <si>
    <t xml:space="preserve">  （1）注册会计师（不含主任会计师或首席合伙人）受到刑事处罚或行政处罚</t>
  </si>
  <si>
    <t>10分/人次</t>
  </si>
  <si>
    <t>负数。根据情况，填写相应负数数值即可，例如“-3”。</t>
  </si>
  <si>
    <t xml:space="preserve">  （2）事务所或注册会计师受到行业公开谴责</t>
  </si>
  <si>
    <t>5分/人次</t>
  </si>
  <si>
    <t xml:space="preserve">  （3）事务所或注册会计师受到行业内通报批评</t>
  </si>
  <si>
    <t>4分/人次</t>
  </si>
  <si>
    <t xml:space="preserve">  （4）事务所或注册会计师受到行业训诫</t>
  </si>
  <si>
    <t>3分/人次</t>
  </si>
  <si>
    <t xml:space="preserve">  （5）事务所不配合行业开展常规或专项检查工作</t>
  </si>
  <si>
    <t>5分</t>
  </si>
  <si>
    <t xml:space="preserve">  （6）对已立案调查或投诉举报经核实有违法违规行为的事务所或注册会计师</t>
  </si>
  <si>
    <t>20、其他减分事项</t>
  </si>
  <si>
    <t xml:space="preserve">  （1）事务所无正当理由阻挠注册会计师正常转所</t>
  </si>
  <si>
    <t>3分/次</t>
  </si>
  <si>
    <t xml:space="preserve">  （2）事务所或注册会计师未按规定时间上报年检资料或年检有弄虚作假行为</t>
  </si>
  <si>
    <t xml:space="preserve">  （3）事务所上报年度财报不实</t>
  </si>
  <si>
    <t xml:space="preserve">       事务所延迟缴纳会费</t>
  </si>
  <si>
    <t xml:space="preserve">  （4）事务所应提未提取职业风险基金或应购买未购买职业责任险</t>
  </si>
  <si>
    <t xml:space="preserve">  （5）事务所有未完成年度继续教育规定学时的注册会计师</t>
  </si>
  <si>
    <t>1分/人
最高减4分</t>
  </si>
  <si>
    <t>总分</t>
  </si>
  <si>
    <t>我所已仔细阅读《河北省会计师事务所综合评价办法（修订稿）》，并承诺对所填报信息真实性负责。</t>
  </si>
  <si>
    <t xml:space="preserve">事务所填表人(签字)：       电话：       年    月    日                                  </t>
  </si>
  <si>
    <t xml:space="preserve">     事务所负责人(签字)：          年     月     日</t>
  </si>
  <si>
    <t>（加盖事务所印章）</t>
  </si>
  <si>
    <t>填表说明：1.绿色表格为协会代填项，黄色表格为事务所自填项，蓝色表格为协会和事务所共填项，事务所须按要求认真填写黄色和相关蓝色表格即可；如无相关情况，须填“0”。2.填报数据基准日为2022年12月31日。3.如有须佐证事项，佐证材料内容须清楚、真实、有效，如涉及复印件、影印件或相关单位出具证明材料等情况，须加盖相应公章；佐证材料格式详见《××××××××（事务所编号）：×××会计师事务所2023年河北省会计师事务所综合评价佐证材料（样例）》（压缩文件）。4.综合评价排名过程中，事务所未按规定要求向省注协提交所需数据及信息的，相关指标不得分。5.综合评价排名信息发布后发现有弄虚作假信息失实的事务所，将在省注协网站通报批评，并在下一年度综合评价中作为B级，情节严重的予以行业惩戒。</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</si>
</sst>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0_ "/>
    <numFmt numFmtId="177" formatCode="0.00_ "/>
  </numFmts>
  <fonts count="31">
    <font>
      <sz val="11"/>
      <color theme="1"/>
      <name val="宋体"/>
      <charset val="134"/>
      <scheme val="minor"/>
    </font>
    <font>
      <b/>
      <sz val="10"/>
      <color theme="1"/>
      <name val="宋体"/>
      <charset val="134"/>
      <scheme val="minor"/>
    </font>
    <font>
      <sz val="10"/>
      <color theme="1"/>
      <name val="宋体"/>
      <charset val="134"/>
      <scheme val="minor"/>
    </font>
    <font>
      <b/>
      <sz val="20"/>
      <color theme="1"/>
      <name val="宋体"/>
      <charset val="134"/>
      <scheme val="minor"/>
    </font>
    <font>
      <sz val="10"/>
      <name val="宋体"/>
      <charset val="134"/>
      <scheme val="minor"/>
    </font>
    <font>
      <b/>
      <sz val="10"/>
      <name val="宋体"/>
      <charset val="134"/>
      <scheme val="minor"/>
    </font>
    <font>
      <sz val="10"/>
      <color theme="1"/>
      <name val="宋体"/>
      <charset val="134"/>
      <scheme val="minor"/>
    </font>
    <font>
      <sz val="10"/>
      <name val="宋体"/>
      <charset val="134"/>
      <scheme val="minor"/>
    </font>
    <font>
      <b/>
      <sz val="12"/>
      <name val="仿宋_GB2312"/>
      <charset val="134"/>
    </font>
    <font>
      <sz val="12"/>
      <name val="仿宋_GB2312"/>
      <charset val="134"/>
    </font>
    <font>
      <sz val="12"/>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宋体"/>
      <charset val="134"/>
    </font>
  </fonts>
  <fills count="37">
    <fill>
      <patternFill patternType="none"/>
    </fill>
    <fill>
      <patternFill patternType="gray125"/>
    </fill>
    <fill>
      <patternFill patternType="solid">
        <fgColor theme="0" tint="-0.149876400036622"/>
        <bgColor indexed="64"/>
      </patternFill>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diagonalDown="1">
      <left style="thin">
        <color auto="1"/>
      </left>
      <right style="thin">
        <color auto="1"/>
      </right>
      <top style="thin">
        <color auto="1"/>
      </top>
      <bottom style="thin">
        <color auto="1"/>
      </bottom>
      <diagonal style="thin">
        <color auto="1"/>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0" fontId="10" fillId="0" borderId="0"/>
    <xf numFmtId="42"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7"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14" fillId="10"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1" borderId="18" applyNumberFormat="0" applyFont="0" applyAlignment="0" applyProtection="0">
      <alignment vertical="center"/>
    </xf>
    <xf numFmtId="0" fontId="14"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9" applyNumberFormat="0" applyFill="0" applyAlignment="0" applyProtection="0">
      <alignment vertical="center"/>
    </xf>
    <xf numFmtId="0" fontId="22" fillId="0" borderId="19" applyNumberFormat="0" applyFill="0" applyAlignment="0" applyProtection="0">
      <alignment vertical="center"/>
    </xf>
    <xf numFmtId="0" fontId="14" fillId="13" borderId="0" applyNumberFormat="0" applyBorder="0" applyAlignment="0" applyProtection="0">
      <alignment vertical="center"/>
    </xf>
    <xf numFmtId="0" fontId="17" fillId="0" borderId="20" applyNumberFormat="0" applyFill="0" applyAlignment="0" applyProtection="0">
      <alignment vertical="center"/>
    </xf>
    <xf numFmtId="0" fontId="14" fillId="14" borderId="0" applyNumberFormat="0" applyBorder="0" applyAlignment="0" applyProtection="0">
      <alignment vertical="center"/>
    </xf>
    <xf numFmtId="0" fontId="23" fillId="15" borderId="21" applyNumberFormat="0" applyAlignment="0" applyProtection="0">
      <alignment vertical="center"/>
    </xf>
    <xf numFmtId="0" fontId="10" fillId="0" borderId="0"/>
    <xf numFmtId="0" fontId="24" fillId="15" borderId="17" applyNumberFormat="0" applyAlignment="0" applyProtection="0">
      <alignment vertical="center"/>
    </xf>
    <xf numFmtId="0" fontId="25" fillId="16" borderId="22" applyNumberFormat="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26" fillId="0" borderId="23" applyNumberFormat="0" applyFill="0" applyAlignment="0" applyProtection="0">
      <alignment vertical="center"/>
    </xf>
    <xf numFmtId="0" fontId="27" fillId="0" borderId="24" applyNumberFormat="0" applyFill="0" applyAlignment="0" applyProtection="0">
      <alignment vertical="center"/>
    </xf>
    <xf numFmtId="0" fontId="10" fillId="0" borderId="0"/>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11" fillId="21" borderId="0" applyNumberFormat="0" applyBorder="0" applyAlignment="0" applyProtection="0">
      <alignment vertical="center"/>
    </xf>
    <xf numFmtId="0" fontId="14"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14" fillId="31" borderId="0" applyNumberFormat="0" applyBorder="0" applyAlignment="0" applyProtection="0">
      <alignment vertical="center"/>
    </xf>
    <xf numFmtId="0" fontId="11" fillId="32" borderId="0" applyNumberFormat="0" applyBorder="0" applyAlignment="0" applyProtection="0">
      <alignment vertical="center"/>
    </xf>
    <xf numFmtId="0" fontId="14" fillId="33" borderId="0" applyNumberFormat="0" applyBorder="0" applyAlignment="0" applyProtection="0">
      <alignment vertical="center"/>
    </xf>
    <xf numFmtId="0" fontId="14" fillId="34" borderId="0" applyNumberFormat="0" applyBorder="0" applyAlignment="0" applyProtection="0">
      <alignment vertical="center"/>
    </xf>
    <xf numFmtId="0" fontId="11" fillId="35" borderId="0" applyNumberFormat="0" applyBorder="0" applyAlignment="0" applyProtection="0">
      <alignment vertical="center"/>
    </xf>
    <xf numFmtId="0" fontId="14" fillId="36" borderId="0" applyNumberFormat="0" applyBorder="0" applyAlignment="0" applyProtection="0">
      <alignment vertical="center"/>
    </xf>
    <xf numFmtId="0" fontId="30" fillId="0" borderId="0">
      <alignment vertical="center"/>
    </xf>
    <xf numFmtId="0" fontId="10" fillId="0" borderId="0"/>
    <xf numFmtId="0" fontId="10" fillId="0" borderId="0"/>
    <xf numFmtId="0" fontId="10" fillId="0" borderId="0"/>
    <xf numFmtId="0" fontId="10" fillId="0" borderId="0"/>
  </cellStyleXfs>
  <cellXfs count="82">
    <xf numFmtId="0" fontId="0" fillId="0" borderId="0" xfId="0">
      <alignment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1" fillId="0" borderId="0" xfId="0" applyFont="1" applyAlignment="1">
      <alignment horizontal="center"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3"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xf>
    <xf numFmtId="0" fontId="2" fillId="4"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6" xfId="0" applyFont="1" applyFill="1" applyBorder="1" applyAlignment="1">
      <alignment horizontal="center" vertical="center" wrapText="1"/>
    </xf>
    <xf numFmtId="177" fontId="2" fillId="4" borderId="1" xfId="0" applyNumberFormat="1" applyFont="1" applyFill="1" applyBorder="1" applyAlignment="1" applyProtection="1">
      <alignment horizontal="center" vertical="center" wrapText="1"/>
      <protection locked="0"/>
    </xf>
    <xf numFmtId="0" fontId="1" fillId="2" borderId="7" xfId="0" applyFont="1" applyFill="1" applyBorder="1" applyAlignment="1">
      <alignment horizontal="center" vertical="center" wrapText="1"/>
    </xf>
    <xf numFmtId="176" fontId="2" fillId="4" borderId="1" xfId="0" applyNumberFormat="1" applyFont="1" applyFill="1" applyBorder="1" applyAlignment="1" applyProtection="1">
      <alignment horizontal="center" vertical="center" wrapText="1"/>
      <protection locked="0"/>
    </xf>
    <xf numFmtId="177" fontId="2" fillId="4" borderId="7" xfId="0" applyNumberFormat="1" applyFont="1" applyFill="1" applyBorder="1" applyAlignment="1" applyProtection="1">
      <alignment horizontal="center" vertical="center" wrapText="1"/>
      <protection locked="0"/>
    </xf>
    <xf numFmtId="176" fontId="2" fillId="4" borderId="2" xfId="0" applyNumberFormat="1" applyFont="1" applyFill="1" applyBorder="1" applyAlignment="1" applyProtection="1">
      <alignment horizontal="center" vertical="center" wrapText="1"/>
      <protection locked="0"/>
    </xf>
    <xf numFmtId="176" fontId="2" fillId="4" borderId="3" xfId="0" applyNumberFormat="1" applyFont="1" applyFill="1" applyBorder="1" applyAlignment="1" applyProtection="1">
      <alignment horizontal="center" vertical="center" wrapText="1"/>
      <protection locked="0"/>
    </xf>
    <xf numFmtId="176" fontId="2" fillId="4" borderId="6" xfId="0" applyNumberFormat="1" applyFont="1" applyFill="1" applyBorder="1" applyAlignment="1" applyProtection="1">
      <alignment horizontal="center" vertical="center" wrapText="1"/>
      <protection locked="0"/>
    </xf>
    <xf numFmtId="0" fontId="1" fillId="2" borderId="8"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0" borderId="9" xfId="0" applyFont="1" applyBorder="1" applyAlignment="1" applyProtection="1">
      <alignment horizontal="center" vertical="center" wrapText="1"/>
      <protection hidden="1"/>
    </xf>
    <xf numFmtId="0" fontId="1" fillId="2" borderId="1" xfId="0" applyFont="1" applyFill="1" applyBorder="1" applyAlignment="1" applyProtection="1">
      <alignment vertical="center" wrapText="1"/>
      <protection locked="0"/>
    </xf>
    <xf numFmtId="0" fontId="2" fillId="2" borderId="1"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center" vertical="center" wrapText="1"/>
    </xf>
    <xf numFmtId="177" fontId="2" fillId="4" borderId="1" xfId="0" applyNumberFormat="1" applyFont="1" applyFill="1" applyBorder="1" applyAlignment="1" applyProtection="1">
      <alignment horizontal="center" vertical="center" wrapText="1"/>
      <protection hidden="1"/>
    </xf>
    <xf numFmtId="0" fontId="2" fillId="2" borderId="1" xfId="0" applyFont="1" applyFill="1" applyBorder="1" applyAlignment="1" applyProtection="1">
      <alignment vertical="center" wrapText="1"/>
      <protection locked="0"/>
    </xf>
    <xf numFmtId="0" fontId="4" fillId="2"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2" fillId="0" borderId="0" xfId="0" applyFont="1" applyAlignment="1">
      <alignment horizontal="left" vertical="center"/>
    </xf>
    <xf numFmtId="0" fontId="2" fillId="4" borderId="1" xfId="0" applyFont="1" applyFill="1" applyBorder="1" applyAlignment="1" applyProtection="1">
      <alignment horizontal="center" vertical="center" wrapText="1"/>
      <protection hidden="1"/>
    </xf>
    <xf numFmtId="0" fontId="1" fillId="0" borderId="9" xfId="0" applyFont="1" applyBorder="1" applyAlignment="1">
      <alignment horizontal="center" vertical="center" wrapText="1"/>
    </xf>
    <xf numFmtId="0" fontId="2" fillId="3"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0" fontId="1" fillId="0" borderId="9" xfId="0" applyFont="1" applyBorder="1" applyAlignment="1" applyProtection="1">
      <alignment horizontal="center" vertical="center" wrapText="1"/>
      <protection locked="0"/>
    </xf>
    <xf numFmtId="0" fontId="1" fillId="2" borderId="1" xfId="0" applyFont="1" applyFill="1" applyBorder="1" applyAlignment="1">
      <alignment vertical="center" wrapText="1"/>
    </xf>
    <xf numFmtId="0" fontId="6" fillId="2" borderId="10" xfId="0" applyFont="1"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7" xfId="0" applyFill="1" applyBorder="1" applyAlignment="1" applyProtection="1">
      <alignment vertical="center" wrapText="1"/>
      <protection locked="0"/>
    </xf>
    <xf numFmtId="0" fontId="2" fillId="5" borderId="1" xfId="0" applyFont="1" applyFill="1" applyBorder="1" applyAlignment="1" applyProtection="1">
      <alignment horizontal="center" vertical="center" wrapText="1"/>
      <protection locked="0"/>
    </xf>
    <xf numFmtId="0" fontId="7" fillId="2"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8" xfId="0" applyFont="1" applyFill="1" applyBorder="1" applyAlignment="1" applyProtection="1">
      <alignment vertical="center" wrapText="1"/>
      <protection locked="0"/>
    </xf>
    <xf numFmtId="0" fontId="2" fillId="2" borderId="7" xfId="0" applyFont="1" applyFill="1" applyBorder="1" applyAlignment="1" applyProtection="1">
      <alignment vertical="center" wrapText="1"/>
      <protection locked="0"/>
    </xf>
    <xf numFmtId="0" fontId="1" fillId="2" borderId="10" xfId="0" applyFont="1" applyFill="1" applyBorder="1" applyAlignment="1">
      <alignment horizontal="center" vertical="center" wrapText="1"/>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 fillId="2" borderId="3" xfId="0" applyFont="1" applyFill="1" applyBorder="1" applyAlignment="1">
      <alignment vertical="center" wrapText="1"/>
    </xf>
    <xf numFmtId="0" fontId="1" fillId="2" borderId="6" xfId="0" applyFont="1" applyFill="1" applyBorder="1" applyAlignment="1">
      <alignment vertical="center" wrapText="1"/>
    </xf>
    <xf numFmtId="0" fontId="2" fillId="2" borderId="1" xfId="0" applyFont="1" applyFill="1" applyBorder="1" applyAlignment="1" applyProtection="1">
      <alignment horizontal="center" vertical="center"/>
      <protection locked="0"/>
    </xf>
    <xf numFmtId="0" fontId="8" fillId="0" borderId="11" xfId="34" applyFont="1" applyBorder="1" applyAlignment="1" applyProtection="1">
      <alignment horizontal="center" vertical="center"/>
      <protection locked="0"/>
    </xf>
    <xf numFmtId="0" fontId="8" fillId="0" borderId="4" xfId="34" applyFont="1" applyBorder="1" applyAlignment="1" applyProtection="1">
      <alignment horizontal="center" vertical="center"/>
      <protection locked="0"/>
    </xf>
    <xf numFmtId="0" fontId="8" fillId="0" borderId="5" xfId="34" applyFont="1" applyBorder="1" applyAlignment="1" applyProtection="1">
      <alignment horizontal="center" vertical="center"/>
      <protection locked="0"/>
    </xf>
    <xf numFmtId="0" fontId="8" fillId="0" borderId="0" xfId="34" applyFont="1" applyBorder="1" applyAlignment="1" applyProtection="1">
      <alignment vertical="center"/>
      <protection locked="0"/>
    </xf>
    <xf numFmtId="0" fontId="9" fillId="0" borderId="12" xfId="34" applyFont="1" applyBorder="1" applyAlignment="1" applyProtection="1">
      <alignment vertical="center"/>
      <protection locked="0"/>
    </xf>
    <xf numFmtId="0" fontId="9" fillId="0" borderId="0" xfId="34" applyFont="1" applyBorder="1" applyAlignment="1" applyProtection="1">
      <alignment vertical="center"/>
      <protection locked="0"/>
    </xf>
    <xf numFmtId="0" fontId="9" fillId="0" borderId="13" xfId="34" applyFont="1" applyBorder="1" applyAlignment="1" applyProtection="1">
      <alignment vertical="center"/>
      <protection locked="0"/>
    </xf>
    <xf numFmtId="0" fontId="9" fillId="0" borderId="14" xfId="34" applyFont="1" applyBorder="1" applyAlignment="1" applyProtection="1">
      <protection locked="0"/>
    </xf>
    <xf numFmtId="0" fontId="9" fillId="0" borderId="15" xfId="34" applyFont="1" applyBorder="1" applyAlignment="1" applyProtection="1">
      <protection locked="0"/>
    </xf>
    <xf numFmtId="0" fontId="9" fillId="0" borderId="15" xfId="34" applyFont="1" applyBorder="1" applyAlignment="1" applyProtection="1">
      <alignment horizontal="center"/>
      <protection locked="0"/>
    </xf>
    <xf numFmtId="0" fontId="9" fillId="0" borderId="15" xfId="34" applyFont="1" applyBorder="1" applyAlignment="1" applyProtection="1">
      <alignment vertical="center"/>
      <protection locked="0"/>
    </xf>
    <xf numFmtId="0" fontId="2" fillId="0" borderId="0" xfId="0" applyFont="1" applyBorder="1" applyAlignment="1">
      <alignment horizontal="center" vertical="center" wrapText="1"/>
    </xf>
    <xf numFmtId="0" fontId="10" fillId="0" borderId="16" xfId="53" applyNumberFormat="1" applyFont="1" applyFill="1" applyBorder="1" applyAlignment="1" applyProtection="1">
      <protection locked="0"/>
    </xf>
    <xf numFmtId="0" fontId="10" fillId="0" borderId="0" xfId="53" applyNumberFormat="1" applyFont="1" applyFill="1" applyBorder="1" applyAlignment="1" applyProtection="1">
      <protection locked="0"/>
    </xf>
    <xf numFmtId="0" fontId="9" fillId="0" borderId="2" xfId="34" applyFont="1" applyBorder="1" applyAlignment="1" applyProtection="1">
      <alignment vertical="center" wrapText="1"/>
      <protection locked="0"/>
    </xf>
    <xf numFmtId="0" fontId="9" fillId="0" borderId="3" xfId="34" applyFont="1" applyBorder="1" applyAlignment="1" applyProtection="1">
      <alignment vertical="center" wrapText="1"/>
      <protection locked="0"/>
    </xf>
    <xf numFmtId="0" fontId="9" fillId="0" borderId="6" xfId="34" applyFont="1" applyBorder="1" applyAlignment="1" applyProtection="1">
      <alignment vertical="center" wrapText="1"/>
      <protection locked="0"/>
    </xf>
    <xf numFmtId="0" fontId="9" fillId="0" borderId="0" xfId="34" applyFont="1" applyBorder="1" applyAlignment="1" applyProtection="1">
      <alignment vertical="center" wrapText="1"/>
      <protection locked="0"/>
    </xf>
  </cellXfs>
  <cellStyles count="58">
    <cellStyle name="常规" xfId="0" builtinId="0"/>
    <cellStyle name="常规 4 4"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常规 5 2"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常规 5 3" xfId="27"/>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常规 5 4" xfId="34"/>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40% - 强调文字颜色 6" xfId="51" builtinId="51"/>
    <cellStyle name="60% - 强调文字颜色 6" xfId="52" builtinId="52"/>
    <cellStyle name="常规 3" xfId="53"/>
    <cellStyle name="常规 4" xfId="54"/>
    <cellStyle name="常规 4 2" xfId="55"/>
    <cellStyle name="常规 4 3" xfId="56"/>
    <cellStyle name="常规 5" xfId="5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0"/>
  <sheetViews>
    <sheetView tabSelected="1" topLeftCell="A19" workbookViewId="0">
      <selection activeCell="I21" sqref="I21"/>
    </sheetView>
  </sheetViews>
  <sheetFormatPr defaultColWidth="9" defaultRowHeight="20.1" customHeight="1" outlineLevelCol="7"/>
  <cols>
    <col min="1" max="1" width="6.25" style="3" customWidth="1"/>
    <col min="2" max="2" width="10.375" style="1" customWidth="1"/>
    <col min="3" max="3" width="38.25" style="4" customWidth="1"/>
    <col min="4" max="4" width="33.5" style="4" customWidth="1"/>
    <col min="5" max="5" width="10.75" style="5" customWidth="1"/>
    <col min="6" max="6" width="13.25" style="5" customWidth="1"/>
    <col min="7" max="7" width="22.625" style="6" customWidth="1"/>
    <col min="8" max="16384" width="9" style="6"/>
  </cols>
  <sheetData>
    <row r="1" customHeight="1" spans="1:7">
      <c r="A1" s="7" t="s">
        <v>0</v>
      </c>
      <c r="B1" s="8"/>
      <c r="C1" s="9"/>
      <c r="D1" s="9"/>
      <c r="E1" s="10"/>
      <c r="F1" s="10"/>
      <c r="G1" s="11"/>
    </row>
    <row r="2" ht="27" customHeight="1" spans="1:7">
      <c r="A2" s="12" t="s">
        <v>1</v>
      </c>
      <c r="B2" s="13"/>
      <c r="C2" s="13"/>
      <c r="D2" s="13"/>
      <c r="E2" s="14"/>
      <c r="F2" s="14"/>
      <c r="G2" s="15"/>
    </row>
    <row r="3" ht="27" customHeight="1" spans="1:7">
      <c r="A3" s="16" t="s">
        <v>2</v>
      </c>
      <c r="B3" s="17"/>
      <c r="C3" s="18"/>
      <c r="D3" s="19" t="s">
        <v>3</v>
      </c>
      <c r="E3" s="20"/>
      <c r="F3" s="21" t="s">
        <v>4</v>
      </c>
      <c r="G3" s="20"/>
    </row>
    <row r="4" ht="27" customHeight="1" spans="1:7">
      <c r="A4" s="16" t="s">
        <v>5</v>
      </c>
      <c r="B4" s="17"/>
      <c r="C4" s="18"/>
      <c r="D4" s="19" t="s">
        <v>6</v>
      </c>
      <c r="E4" s="20"/>
      <c r="F4" s="20"/>
      <c r="G4" s="20"/>
    </row>
    <row r="5" customFormat="1" ht="27" customHeight="1" spans="1:7">
      <c r="A5" s="22" t="s">
        <v>7</v>
      </c>
      <c r="B5" s="23"/>
      <c r="C5" s="24"/>
      <c r="D5" s="25" t="s">
        <v>8</v>
      </c>
      <c r="E5" s="20"/>
      <c r="F5" s="20"/>
      <c r="G5" s="20"/>
    </row>
    <row r="6" customFormat="1" ht="27" hidden="1" customHeight="1" spans="1:7">
      <c r="A6" s="22"/>
      <c r="B6" s="23"/>
      <c r="C6" s="26"/>
      <c r="D6" s="19" t="s">
        <v>9</v>
      </c>
      <c r="E6" s="27">
        <v>-1.45</v>
      </c>
      <c r="F6" s="27"/>
      <c r="G6" s="27"/>
    </row>
    <row r="7" customFormat="1" ht="27" hidden="1" customHeight="1" spans="1:7">
      <c r="A7" s="22" t="s">
        <v>10</v>
      </c>
      <c r="B7" s="23"/>
      <c r="C7" s="26">
        <v>11736.597202</v>
      </c>
      <c r="D7" s="19" t="s">
        <v>11</v>
      </c>
      <c r="E7" s="28">
        <v>354.767647</v>
      </c>
      <c r="F7" s="29"/>
      <c r="G7" s="30"/>
    </row>
    <row r="8" s="1" customFormat="1" ht="26.25" customHeight="1" spans="1:7">
      <c r="A8" s="21" t="s">
        <v>12</v>
      </c>
      <c r="B8" s="19" t="s">
        <v>13</v>
      </c>
      <c r="C8" s="21" t="s">
        <v>14</v>
      </c>
      <c r="D8" s="21" t="s">
        <v>15</v>
      </c>
      <c r="E8" s="21" t="s">
        <v>16</v>
      </c>
      <c r="F8" s="21" t="s">
        <v>17</v>
      </c>
      <c r="G8" s="19" t="s">
        <v>18</v>
      </c>
    </row>
    <row r="9" ht="17.1" customHeight="1" spans="1:7">
      <c r="A9" s="21" t="s">
        <v>19</v>
      </c>
      <c r="B9" s="31" t="s">
        <v>20</v>
      </c>
      <c r="C9" s="32" t="s">
        <v>21</v>
      </c>
      <c r="D9" s="32"/>
      <c r="E9" s="21" t="s">
        <v>22</v>
      </c>
      <c r="F9" s="33"/>
      <c r="G9" s="34"/>
    </row>
    <row r="10" ht="17.1" customHeight="1" spans="1:7">
      <c r="A10" s="21"/>
      <c r="B10" s="31"/>
      <c r="C10" s="35" t="s">
        <v>23</v>
      </c>
      <c r="D10" s="36" t="s">
        <v>24</v>
      </c>
      <c r="E10" s="37" t="s">
        <v>25</v>
      </c>
      <c r="F10" s="38">
        <f>IF(E4&lt;=400,16*E4/400,"")</f>
        <v>0</v>
      </c>
      <c r="G10" s="39" t="s">
        <v>26</v>
      </c>
    </row>
    <row r="11" ht="24.95" customHeight="1" spans="1:7">
      <c r="A11" s="21"/>
      <c r="B11" s="31"/>
      <c r="C11" s="35" t="s">
        <v>27</v>
      </c>
      <c r="D11" s="36" t="s">
        <v>28</v>
      </c>
      <c r="E11" s="37" t="s">
        <v>29</v>
      </c>
      <c r="F11" s="38" t="str">
        <f>IF(AND(E4&gt;400,E4&lt;=1000),16+5*(E4-400)/600,"")</f>
        <v/>
      </c>
      <c r="G11" s="39"/>
    </row>
    <row r="12" ht="24.95" customHeight="1" spans="1:7">
      <c r="A12" s="21"/>
      <c r="B12" s="31"/>
      <c r="C12" s="35" t="s">
        <v>30</v>
      </c>
      <c r="D12" s="35" t="s">
        <v>31</v>
      </c>
      <c r="E12" s="37" t="s">
        <v>32</v>
      </c>
      <c r="F12" s="38" t="str">
        <f>IF(AND(E4&gt;1000,E4&lt;=3000),21+3*(E4-1000)/2000,"")</f>
        <v/>
      </c>
      <c r="G12" s="39"/>
    </row>
    <row r="13" ht="24.95" customHeight="1" spans="1:7">
      <c r="A13" s="21"/>
      <c r="B13" s="31"/>
      <c r="C13" s="35" t="s">
        <v>33</v>
      </c>
      <c r="D13" s="40" t="s">
        <v>34</v>
      </c>
      <c r="E13" s="37" t="s">
        <v>22</v>
      </c>
      <c r="F13" s="38" t="str">
        <f>IF(E4&gt;3000,24+2*(E4-3000)/(C7-3000),"")</f>
        <v/>
      </c>
      <c r="G13" s="39"/>
    </row>
    <row r="14" ht="17.1" customHeight="1" spans="1:8">
      <c r="A14" s="21"/>
      <c r="B14" s="31"/>
      <c r="C14" s="32" t="s">
        <v>35</v>
      </c>
      <c r="D14" s="41"/>
      <c r="E14" s="21" t="s">
        <v>36</v>
      </c>
      <c r="F14" s="33"/>
      <c r="G14" s="34"/>
      <c r="H14" s="42"/>
    </row>
    <row r="15" ht="17.1" customHeight="1" spans="1:7">
      <c r="A15" s="21"/>
      <c r="B15" s="31"/>
      <c r="C15" s="35" t="s">
        <v>37</v>
      </c>
      <c r="D15" s="40"/>
      <c r="E15" s="37" t="s">
        <v>38</v>
      </c>
      <c r="F15" s="43">
        <f>IF(C5="",0,"")</f>
        <v>0</v>
      </c>
      <c r="G15" s="39" t="s">
        <v>39</v>
      </c>
    </row>
    <row r="16" ht="24.95" customHeight="1" spans="1:7">
      <c r="A16" s="21"/>
      <c r="B16" s="31"/>
      <c r="C16" s="35" t="s">
        <v>40</v>
      </c>
      <c r="D16" s="40"/>
      <c r="E16" s="37" t="s">
        <v>41</v>
      </c>
      <c r="F16" s="43" t="str">
        <f>IF(AND(C5&lt;&gt;"",C5&lt;=E6),1,"")</f>
        <v/>
      </c>
      <c r="G16" s="39"/>
    </row>
    <row r="17" ht="17.1" customHeight="1" spans="1:7">
      <c r="A17" s="21"/>
      <c r="B17" s="31"/>
      <c r="C17" s="35" t="s">
        <v>42</v>
      </c>
      <c r="D17" s="40"/>
      <c r="E17" s="37" t="s">
        <v>36</v>
      </c>
      <c r="F17" s="43" t="str">
        <f>IF(AND(C5&lt;&gt;"",C5&gt;E6),2,"")</f>
        <v/>
      </c>
      <c r="G17" s="39"/>
    </row>
    <row r="18" ht="24.95" customHeight="1" spans="1:7">
      <c r="A18" s="21"/>
      <c r="B18" s="31"/>
      <c r="C18" s="32" t="s">
        <v>43</v>
      </c>
      <c r="D18" s="41"/>
      <c r="E18" s="21" t="s">
        <v>44</v>
      </c>
      <c r="F18" s="33"/>
      <c r="G18" s="34"/>
    </row>
    <row r="19" ht="24.95" customHeight="1" spans="1:7">
      <c r="A19" s="21"/>
      <c r="B19" s="31"/>
      <c r="C19" s="35" t="s">
        <v>45</v>
      </c>
      <c r="D19" s="40" t="s">
        <v>46</v>
      </c>
      <c r="E19" s="37" t="s">
        <v>47</v>
      </c>
      <c r="F19" s="38">
        <f>IF(E5&lt;=25,7*E5/25,"")</f>
        <v>0</v>
      </c>
      <c r="G19" s="39" t="s">
        <v>39</v>
      </c>
    </row>
    <row r="20" ht="28.5" customHeight="1" spans="1:7">
      <c r="A20" s="21"/>
      <c r="B20" s="31"/>
      <c r="C20" s="35" t="s">
        <v>48</v>
      </c>
      <c r="D20" s="40" t="s">
        <v>49</v>
      </c>
      <c r="E20" s="37" t="s">
        <v>50</v>
      </c>
      <c r="F20" s="38" t="str">
        <f>IF(AND(E5&gt;25,E5&lt;=50),7+3*(E5-25)/25,"")</f>
        <v/>
      </c>
      <c r="G20" s="39"/>
    </row>
    <row r="21" ht="43.5" customHeight="1" spans="1:7">
      <c r="A21" s="21"/>
      <c r="B21" s="25"/>
      <c r="C21" s="35" t="s">
        <v>51</v>
      </c>
      <c r="D21" s="40" t="s">
        <v>52</v>
      </c>
      <c r="E21" s="37" t="s">
        <v>44</v>
      </c>
      <c r="F21" s="38" t="str">
        <f>IF(E5&gt;50,10+2*(E5-50)/(E7-50),"")</f>
        <v/>
      </c>
      <c r="G21" s="39"/>
    </row>
    <row r="22" ht="24.95" customHeight="1" spans="1:8">
      <c r="A22" s="21"/>
      <c r="B22" s="21" t="s">
        <v>53</v>
      </c>
      <c r="C22" s="32" t="s">
        <v>54</v>
      </c>
      <c r="D22" s="32"/>
      <c r="E22" s="21" t="s">
        <v>55</v>
      </c>
      <c r="F22" s="33"/>
      <c r="G22" s="34"/>
      <c r="H22" s="42"/>
    </row>
    <row r="23" ht="24.95" customHeight="1" spans="1:7">
      <c r="A23" s="21"/>
      <c r="B23" s="21"/>
      <c r="C23" s="35" t="s">
        <v>56</v>
      </c>
      <c r="D23" s="35"/>
      <c r="E23" s="37" t="s">
        <v>57</v>
      </c>
      <c r="F23" s="38">
        <f>IF(G3&lt;=15,G3,"")</f>
        <v>0</v>
      </c>
      <c r="G23" s="39" t="s">
        <v>39</v>
      </c>
    </row>
    <row r="24" ht="24" spans="1:8">
      <c r="A24" s="21"/>
      <c r="B24" s="21"/>
      <c r="C24" s="35" t="s">
        <v>58</v>
      </c>
      <c r="D24" s="40" t="s">
        <v>59</v>
      </c>
      <c r="E24" s="37" t="s">
        <v>60</v>
      </c>
      <c r="F24" s="38" t="str">
        <f>IF(AND(G3&gt;15,G3&lt;=30),15+5*(G3-15)/15,"")</f>
        <v/>
      </c>
      <c r="G24" s="39"/>
      <c r="H24" s="42"/>
    </row>
    <row r="25" ht="36" spans="1:7">
      <c r="A25" s="21"/>
      <c r="B25" s="21"/>
      <c r="C25" s="35" t="s">
        <v>61</v>
      </c>
      <c r="D25" s="40" t="s">
        <v>62</v>
      </c>
      <c r="E25" s="37" t="s">
        <v>55</v>
      </c>
      <c r="F25" s="38" t="str">
        <f>IF(G3&gt;30,20+2*(G3-30)/(62-30),"")</f>
        <v/>
      </c>
      <c r="G25" s="39"/>
    </row>
    <row r="26" ht="17.1" customHeight="1" spans="1:7">
      <c r="A26" s="21"/>
      <c r="B26" s="21"/>
      <c r="C26" s="32" t="s">
        <v>63</v>
      </c>
      <c r="D26" s="32"/>
      <c r="E26" s="21" t="s">
        <v>36</v>
      </c>
      <c r="F26" s="44"/>
      <c r="G26" s="34"/>
    </row>
    <row r="27" ht="39" customHeight="1" spans="1:7">
      <c r="A27" s="21"/>
      <c r="B27" s="21"/>
      <c r="C27" s="35" t="s">
        <v>64</v>
      </c>
      <c r="D27" s="35"/>
      <c r="E27" s="37" t="s">
        <v>65</v>
      </c>
      <c r="F27" s="45"/>
      <c r="G27" s="46" t="s">
        <v>66</v>
      </c>
    </row>
    <row r="28" ht="24.95" customHeight="1" spans="1:8">
      <c r="A28" s="21"/>
      <c r="B28" s="21"/>
      <c r="C28" s="35" t="s">
        <v>67</v>
      </c>
      <c r="D28" s="35"/>
      <c r="E28" s="37" t="s">
        <v>65</v>
      </c>
      <c r="F28" s="20"/>
      <c r="G28" s="39"/>
      <c r="H28" s="42"/>
    </row>
    <row r="29" ht="17.1" customHeight="1" spans="1:7">
      <c r="A29" s="21"/>
      <c r="B29" s="21"/>
      <c r="C29" s="32" t="s">
        <v>68</v>
      </c>
      <c r="D29" s="32"/>
      <c r="E29" s="21" t="s">
        <v>41</v>
      </c>
      <c r="F29" s="47"/>
      <c r="G29" s="34"/>
    </row>
    <row r="30" ht="24.95" customHeight="1" spans="1:7">
      <c r="A30" s="21"/>
      <c r="B30" s="21"/>
      <c r="C30" s="35" t="s">
        <v>69</v>
      </c>
      <c r="D30" s="35"/>
      <c r="E30" s="37" t="s">
        <v>41</v>
      </c>
      <c r="F30" s="45"/>
      <c r="G30" s="39" t="s">
        <v>70</v>
      </c>
    </row>
    <row r="31" ht="17.1" customHeight="1" spans="1:7">
      <c r="A31" s="21"/>
      <c r="B31" s="21" t="s">
        <v>71</v>
      </c>
      <c r="C31" s="32" t="s">
        <v>72</v>
      </c>
      <c r="D31" s="32"/>
      <c r="E31" s="21" t="s">
        <v>73</v>
      </c>
      <c r="F31" s="47"/>
      <c r="G31" s="34"/>
    </row>
    <row r="32" ht="17.1" customHeight="1" spans="1:7">
      <c r="A32" s="21"/>
      <c r="B32" s="21"/>
      <c r="C32" s="35" t="s">
        <v>74</v>
      </c>
      <c r="D32" s="35"/>
      <c r="E32" s="37" t="s">
        <v>41</v>
      </c>
      <c r="F32" s="20"/>
      <c r="G32" s="39"/>
    </row>
    <row r="33" ht="17.1" customHeight="1" spans="1:7">
      <c r="A33" s="21"/>
      <c r="B33" s="21"/>
      <c r="C33" s="35" t="s">
        <v>75</v>
      </c>
      <c r="D33" s="35"/>
      <c r="E33" s="37" t="s">
        <v>76</v>
      </c>
      <c r="F33" s="20"/>
      <c r="G33" s="39"/>
    </row>
    <row r="34" ht="30.75" customHeight="1" spans="1:7">
      <c r="A34" s="21"/>
      <c r="B34" s="21"/>
      <c r="C34" s="35" t="s">
        <v>77</v>
      </c>
      <c r="D34" s="35"/>
      <c r="E34" s="37" t="s">
        <v>41</v>
      </c>
      <c r="F34" s="20"/>
      <c r="G34" s="39"/>
    </row>
    <row r="35" ht="13.5" spans="1:7">
      <c r="A35" s="21"/>
      <c r="B35" s="21"/>
      <c r="C35" s="35" t="s">
        <v>78</v>
      </c>
      <c r="D35" s="35"/>
      <c r="E35" s="37" t="s">
        <v>41</v>
      </c>
      <c r="F35" s="20"/>
      <c r="G35" s="39"/>
    </row>
    <row r="36" ht="36" customHeight="1" spans="1:7">
      <c r="A36" s="21"/>
      <c r="B36" s="21"/>
      <c r="C36" s="48" t="s">
        <v>79</v>
      </c>
      <c r="D36" s="32"/>
      <c r="E36" s="21" t="s">
        <v>80</v>
      </c>
      <c r="F36" s="47"/>
      <c r="G36" s="34"/>
    </row>
    <row r="37" ht="13.5" spans="1:7">
      <c r="A37" s="21"/>
      <c r="B37" s="21"/>
      <c r="C37" s="35" t="s">
        <v>81</v>
      </c>
      <c r="D37" s="35"/>
      <c r="E37" s="37" t="s">
        <v>36</v>
      </c>
      <c r="F37" s="20"/>
      <c r="G37" s="49"/>
    </row>
    <row r="38" ht="17.1" customHeight="1" spans="1:7">
      <c r="A38" s="21"/>
      <c r="B38" s="21"/>
      <c r="C38" s="35" t="s">
        <v>82</v>
      </c>
      <c r="D38" s="35"/>
      <c r="E38" s="37" t="s">
        <v>41</v>
      </c>
      <c r="F38" s="20"/>
      <c r="G38" s="50"/>
    </row>
    <row r="39" ht="17.1" customHeight="1" spans="1:7">
      <c r="A39" s="21"/>
      <c r="B39" s="21"/>
      <c r="C39" s="35" t="s">
        <v>83</v>
      </c>
      <c r="D39" s="35"/>
      <c r="E39" s="37" t="s">
        <v>36</v>
      </c>
      <c r="F39" s="20"/>
      <c r="G39" s="50"/>
    </row>
    <row r="40" ht="17.1" customHeight="1" spans="1:7">
      <c r="A40" s="21"/>
      <c r="B40" s="21"/>
      <c r="C40" s="35" t="s">
        <v>84</v>
      </c>
      <c r="D40" s="35"/>
      <c r="E40" s="37" t="s">
        <v>41</v>
      </c>
      <c r="F40" s="20"/>
      <c r="G40" s="51"/>
    </row>
    <row r="41" customHeight="1" spans="1:7">
      <c r="A41" s="31" t="s">
        <v>85</v>
      </c>
      <c r="B41" s="21" t="s">
        <v>86</v>
      </c>
      <c r="C41" s="32" t="s">
        <v>87</v>
      </c>
      <c r="D41" s="32"/>
      <c r="E41" s="21" t="s">
        <v>88</v>
      </c>
      <c r="F41" s="47"/>
      <c r="G41" s="34"/>
    </row>
    <row r="42" ht="39.75" customHeight="1" spans="1:7">
      <c r="A42" s="31"/>
      <c r="B42" s="21"/>
      <c r="C42" s="35" t="s">
        <v>89</v>
      </c>
      <c r="D42" s="35"/>
      <c r="E42" s="37" t="s">
        <v>36</v>
      </c>
      <c r="F42" s="45"/>
      <c r="G42" s="46" t="s">
        <v>90</v>
      </c>
    </row>
    <row r="43" ht="53.25" customHeight="1" spans="1:7">
      <c r="A43" s="31"/>
      <c r="B43" s="21"/>
      <c r="C43" s="35" t="s">
        <v>91</v>
      </c>
      <c r="D43" s="35"/>
      <c r="E43" s="37" t="s">
        <v>36</v>
      </c>
      <c r="F43" s="45"/>
      <c r="G43" s="46" t="s">
        <v>90</v>
      </c>
    </row>
    <row r="44" customHeight="1" spans="1:7">
      <c r="A44" s="31"/>
      <c r="B44" s="21"/>
      <c r="C44" s="32" t="s">
        <v>92</v>
      </c>
      <c r="D44" s="32"/>
      <c r="E44" s="21" t="s">
        <v>93</v>
      </c>
      <c r="F44" s="47"/>
      <c r="G44" s="34"/>
    </row>
    <row r="45" ht="72" spans="1:7">
      <c r="A45" s="31"/>
      <c r="B45" s="21"/>
      <c r="C45" s="35" t="s">
        <v>94</v>
      </c>
      <c r="D45" s="35"/>
      <c r="E45" s="37" t="s">
        <v>95</v>
      </c>
      <c r="F45" s="52"/>
      <c r="G45" s="46" t="s">
        <v>96</v>
      </c>
    </row>
    <row r="46" customHeight="1" spans="1:7">
      <c r="A46" s="31"/>
      <c r="B46" s="21"/>
      <c r="C46" s="32" t="s">
        <v>97</v>
      </c>
      <c r="D46" s="32"/>
      <c r="E46" s="21" t="s">
        <v>73</v>
      </c>
      <c r="F46" s="47"/>
      <c r="G46" s="34"/>
    </row>
    <row r="47" ht="24" spans="1:7">
      <c r="A47" s="31"/>
      <c r="B47" s="21"/>
      <c r="C47" s="35" t="s">
        <v>98</v>
      </c>
      <c r="D47" s="35"/>
      <c r="E47" s="37" t="s">
        <v>76</v>
      </c>
      <c r="F47" s="45"/>
      <c r="G47" s="53" t="s">
        <v>99</v>
      </c>
    </row>
    <row r="48" ht="60" spans="1:7">
      <c r="A48" s="31"/>
      <c r="B48" s="21"/>
      <c r="C48" s="35" t="s">
        <v>100</v>
      </c>
      <c r="D48" s="35"/>
      <c r="E48" s="37" t="s">
        <v>76</v>
      </c>
      <c r="F48" s="45"/>
      <c r="G48" s="53" t="s">
        <v>101</v>
      </c>
    </row>
    <row r="49" ht="36" spans="1:7">
      <c r="A49" s="31"/>
      <c r="B49" s="21"/>
      <c r="C49" s="35" t="s">
        <v>102</v>
      </c>
      <c r="D49" s="35"/>
      <c r="E49" s="37" t="s">
        <v>76</v>
      </c>
      <c r="F49" s="45"/>
      <c r="G49" s="54" t="s">
        <v>103</v>
      </c>
    </row>
    <row r="50" ht="36" spans="1:7">
      <c r="A50" s="31"/>
      <c r="B50" s="21"/>
      <c r="C50" s="35" t="s">
        <v>104</v>
      </c>
      <c r="D50" s="35"/>
      <c r="E50" s="37" t="s">
        <v>76</v>
      </c>
      <c r="F50" s="45"/>
      <c r="G50" s="54" t="s">
        <v>103</v>
      </c>
    </row>
    <row r="51" ht="36" spans="1:7">
      <c r="A51" s="31"/>
      <c r="B51" s="21"/>
      <c r="C51" s="35" t="s">
        <v>105</v>
      </c>
      <c r="D51" s="35"/>
      <c r="E51" s="37" t="s">
        <v>76</v>
      </c>
      <c r="F51" s="45"/>
      <c r="G51" s="54" t="s">
        <v>106</v>
      </c>
    </row>
    <row r="52" ht="36" spans="1:7">
      <c r="A52" s="31"/>
      <c r="B52" s="21"/>
      <c r="C52" s="35" t="s">
        <v>107</v>
      </c>
      <c r="D52" s="35"/>
      <c r="E52" s="37" t="s">
        <v>76</v>
      </c>
      <c r="F52" s="45"/>
      <c r="G52" s="54" t="s">
        <v>108</v>
      </c>
    </row>
    <row r="53" ht="24.95" customHeight="1" spans="1:7">
      <c r="A53" s="31"/>
      <c r="B53" s="21"/>
      <c r="C53" s="32" t="s">
        <v>109</v>
      </c>
      <c r="D53" s="32"/>
      <c r="E53" s="21" t="s">
        <v>36</v>
      </c>
      <c r="F53" s="47"/>
      <c r="G53" s="34"/>
    </row>
    <row r="54" ht="24" spans="1:7">
      <c r="A54" s="31"/>
      <c r="B54" s="21"/>
      <c r="C54" s="40" t="s">
        <v>110</v>
      </c>
      <c r="D54" s="37"/>
      <c r="E54" s="37" t="s">
        <v>36</v>
      </c>
      <c r="F54" s="45"/>
      <c r="G54" s="39" t="s">
        <v>111</v>
      </c>
    </row>
    <row r="55" customHeight="1" spans="1:7">
      <c r="A55" s="31"/>
      <c r="B55" s="21" t="s">
        <v>112</v>
      </c>
      <c r="C55" s="32" t="s">
        <v>113</v>
      </c>
      <c r="D55" s="21"/>
      <c r="E55" s="21" t="s">
        <v>88</v>
      </c>
      <c r="F55" s="47"/>
      <c r="G55" s="34"/>
    </row>
    <row r="56" customHeight="1" spans="1:7">
      <c r="A56" s="31"/>
      <c r="B56" s="21"/>
      <c r="C56" s="35" t="s">
        <v>114</v>
      </c>
      <c r="D56" s="37"/>
      <c r="E56" s="37" t="s">
        <v>88</v>
      </c>
      <c r="F56" s="20"/>
      <c r="G56" s="39"/>
    </row>
    <row r="57" customHeight="1" spans="1:7">
      <c r="A57" s="31"/>
      <c r="B57" s="21"/>
      <c r="C57" s="32" t="s">
        <v>115</v>
      </c>
      <c r="D57" s="21"/>
      <c r="E57" s="21" t="s">
        <v>88</v>
      </c>
      <c r="F57" s="47"/>
      <c r="G57" s="34"/>
    </row>
    <row r="58" ht="24.95" customHeight="1" spans="1:7">
      <c r="A58" s="31"/>
      <c r="B58" s="21"/>
      <c r="C58" s="35" t="s">
        <v>116</v>
      </c>
      <c r="D58" s="35"/>
      <c r="E58" s="37" t="s">
        <v>88</v>
      </c>
      <c r="F58" s="20"/>
      <c r="G58" s="39"/>
    </row>
    <row r="59" ht="24" spans="1:7">
      <c r="A59" s="31"/>
      <c r="B59" s="21" t="s">
        <v>117</v>
      </c>
      <c r="C59" s="32" t="s">
        <v>118</v>
      </c>
      <c r="D59" s="32"/>
      <c r="E59" s="21" t="s">
        <v>119</v>
      </c>
      <c r="F59" s="47"/>
      <c r="G59" s="34"/>
    </row>
    <row r="60" ht="27" customHeight="1" spans="1:7">
      <c r="A60" s="31"/>
      <c r="B60" s="21"/>
      <c r="C60" s="35" t="s">
        <v>120</v>
      </c>
      <c r="D60" s="35"/>
      <c r="E60" s="37" t="s">
        <v>73</v>
      </c>
      <c r="F60" s="45"/>
      <c r="G60" s="55" t="s">
        <v>121</v>
      </c>
    </row>
    <row r="61" ht="24.95" customHeight="1" spans="1:7">
      <c r="A61" s="31"/>
      <c r="B61" s="21"/>
      <c r="C61" s="35" t="s">
        <v>122</v>
      </c>
      <c r="D61" s="35"/>
      <c r="E61" s="37" t="s">
        <v>36</v>
      </c>
      <c r="F61" s="45"/>
      <c r="G61" s="56"/>
    </row>
    <row r="62" ht="24.95" customHeight="1" spans="1:7">
      <c r="A62" s="31"/>
      <c r="B62" s="21"/>
      <c r="C62" s="35" t="s">
        <v>123</v>
      </c>
      <c r="D62" s="35"/>
      <c r="E62" s="37" t="s">
        <v>41</v>
      </c>
      <c r="F62" s="45"/>
      <c r="G62" s="57"/>
    </row>
    <row r="63" ht="48" spans="1:7">
      <c r="A63" s="31"/>
      <c r="B63" s="21"/>
      <c r="C63" s="35" t="s">
        <v>124</v>
      </c>
      <c r="D63" s="35"/>
      <c r="E63" s="37" t="s">
        <v>73</v>
      </c>
      <c r="F63" s="45"/>
      <c r="G63" s="39" t="s">
        <v>125</v>
      </c>
    </row>
    <row r="64" s="2" customFormat="1" ht="24.95" customHeight="1" spans="1:8">
      <c r="A64" s="31"/>
      <c r="B64" s="21"/>
      <c r="C64" s="32" t="s">
        <v>126</v>
      </c>
      <c r="D64" s="32"/>
      <c r="E64" s="21" t="s">
        <v>127</v>
      </c>
      <c r="F64" s="47"/>
      <c r="G64" s="34"/>
      <c r="H64" s="6"/>
    </row>
    <row r="65" s="2" customFormat="1" ht="24.95" customHeight="1" spans="1:8">
      <c r="A65" s="31"/>
      <c r="B65" s="21"/>
      <c r="C65" s="35" t="s">
        <v>128</v>
      </c>
      <c r="D65" s="35"/>
      <c r="E65" s="37" t="s">
        <v>129</v>
      </c>
      <c r="F65" s="45"/>
      <c r="G65" s="55" t="s">
        <v>130</v>
      </c>
      <c r="H65" s="6"/>
    </row>
    <row r="66" s="2" customFormat="1" ht="24.95" customHeight="1" spans="1:8">
      <c r="A66" s="31"/>
      <c r="B66" s="21"/>
      <c r="C66" s="35" t="s">
        <v>131</v>
      </c>
      <c r="D66" s="35"/>
      <c r="E66" s="37" t="s">
        <v>132</v>
      </c>
      <c r="F66" s="45"/>
      <c r="G66" s="57"/>
      <c r="H66" s="6"/>
    </row>
    <row r="67" s="2" customFormat="1" ht="24.95" customHeight="1" spans="1:8">
      <c r="A67" s="31"/>
      <c r="B67" s="21"/>
      <c r="C67" s="32" t="s">
        <v>133</v>
      </c>
      <c r="D67" s="32"/>
      <c r="E67" s="21" t="s">
        <v>80</v>
      </c>
      <c r="F67" s="47"/>
      <c r="G67" s="34"/>
      <c r="H67" s="6"/>
    </row>
    <row r="68" s="2" customFormat="1" ht="24.95" customHeight="1" spans="1:8">
      <c r="A68" s="31"/>
      <c r="B68" s="21"/>
      <c r="C68" s="35" t="s">
        <v>134</v>
      </c>
      <c r="D68" s="35" t="s">
        <v>135</v>
      </c>
      <c r="E68" s="37" t="s">
        <v>136</v>
      </c>
      <c r="F68" s="45"/>
      <c r="G68" s="55" t="s">
        <v>130</v>
      </c>
      <c r="H68" s="6"/>
    </row>
    <row r="69" s="2" customFormat="1" ht="24.95" customHeight="1" spans="1:8">
      <c r="A69" s="31"/>
      <c r="B69" s="21"/>
      <c r="C69" s="35" t="s">
        <v>137</v>
      </c>
      <c r="D69" s="35"/>
      <c r="E69" s="37" t="s">
        <v>129</v>
      </c>
      <c r="F69" s="20"/>
      <c r="G69" s="39"/>
      <c r="H69" s="6"/>
    </row>
    <row r="70" s="2" customFormat="1" ht="24.95" customHeight="1" spans="1:7">
      <c r="A70" s="31"/>
      <c r="B70" s="21"/>
      <c r="C70" s="32" t="s">
        <v>138</v>
      </c>
      <c r="D70" s="32"/>
      <c r="E70" s="21" t="s">
        <v>41</v>
      </c>
      <c r="F70" s="47"/>
      <c r="G70" s="34"/>
    </row>
    <row r="71" s="2" customFormat="1" ht="72" spans="1:7">
      <c r="A71" s="25"/>
      <c r="B71" s="21"/>
      <c r="C71" s="35" t="s">
        <v>139</v>
      </c>
      <c r="D71" s="35"/>
      <c r="E71" s="37" t="s">
        <v>41</v>
      </c>
      <c r="F71" s="52"/>
      <c r="G71" s="46" t="s">
        <v>140</v>
      </c>
    </row>
    <row r="72" s="2" customFormat="1" ht="24.95" customHeight="1" spans="1:7">
      <c r="A72" s="21" t="s">
        <v>141</v>
      </c>
      <c r="B72" s="58" t="s">
        <v>142</v>
      </c>
      <c r="C72" s="32" t="s">
        <v>143</v>
      </c>
      <c r="D72" s="32"/>
      <c r="E72" s="21"/>
      <c r="F72" s="47"/>
      <c r="G72" s="34"/>
    </row>
    <row r="73" s="2" customFormat="1" ht="24.95" customHeight="1" spans="1:7">
      <c r="A73" s="21"/>
      <c r="B73" s="31"/>
      <c r="C73" s="35" t="s">
        <v>144</v>
      </c>
      <c r="D73" s="35"/>
      <c r="E73" s="59" t="s">
        <v>145</v>
      </c>
      <c r="F73" s="20"/>
      <c r="G73" s="55" t="s">
        <v>146</v>
      </c>
    </row>
    <row r="74" s="2" customFormat="1" customHeight="1" spans="1:7">
      <c r="A74" s="21"/>
      <c r="B74" s="31"/>
      <c r="C74" s="35" t="s">
        <v>147</v>
      </c>
      <c r="D74" s="35"/>
      <c r="E74" s="59" t="s">
        <v>148</v>
      </c>
      <c r="F74" s="20"/>
      <c r="G74" s="56"/>
    </row>
    <row r="75" s="2" customFormat="1" ht="24.95" customHeight="1" spans="1:7">
      <c r="A75" s="21"/>
      <c r="B75" s="31"/>
      <c r="C75" s="35" t="s">
        <v>149</v>
      </c>
      <c r="D75" s="35"/>
      <c r="E75" s="59" t="s">
        <v>150</v>
      </c>
      <c r="F75" s="20"/>
      <c r="G75" s="56"/>
    </row>
    <row r="76" s="2" customFormat="1" customHeight="1" spans="1:7">
      <c r="A76" s="21"/>
      <c r="B76" s="31"/>
      <c r="C76" s="35" t="s">
        <v>151</v>
      </c>
      <c r="D76" s="35"/>
      <c r="E76" s="59" t="s">
        <v>152</v>
      </c>
      <c r="F76" s="20"/>
      <c r="G76" s="56"/>
    </row>
    <row r="77" s="2" customFormat="1" ht="24.95" customHeight="1" spans="1:7">
      <c r="A77" s="21"/>
      <c r="B77" s="31"/>
      <c r="C77" s="35" t="s">
        <v>153</v>
      </c>
      <c r="D77" s="35"/>
      <c r="E77" s="59" t="s">
        <v>154</v>
      </c>
      <c r="F77" s="20"/>
      <c r="G77" s="56"/>
    </row>
    <row r="78" s="2" customFormat="1" ht="27" customHeight="1" spans="1:7">
      <c r="A78" s="21"/>
      <c r="B78" s="31"/>
      <c r="C78" s="35" t="s">
        <v>155</v>
      </c>
      <c r="D78" s="35"/>
      <c r="E78" s="59" t="s">
        <v>154</v>
      </c>
      <c r="F78" s="20"/>
      <c r="G78" s="57"/>
    </row>
    <row r="79" s="2" customFormat="1" customHeight="1" spans="1:7">
      <c r="A79" s="21"/>
      <c r="B79" s="31"/>
      <c r="C79" s="32" t="s">
        <v>156</v>
      </c>
      <c r="D79" s="32"/>
      <c r="E79" s="60"/>
      <c r="F79" s="47"/>
      <c r="G79" s="34"/>
    </row>
    <row r="80" s="2" customFormat="1" ht="24.95" customHeight="1" spans="1:7">
      <c r="A80" s="21"/>
      <c r="B80" s="31"/>
      <c r="C80" s="35" t="s">
        <v>157</v>
      </c>
      <c r="D80" s="35"/>
      <c r="E80" s="59" t="s">
        <v>158</v>
      </c>
      <c r="F80" s="20"/>
      <c r="G80" s="55" t="s">
        <v>146</v>
      </c>
    </row>
    <row r="81" s="2" customFormat="1" ht="24.95" customHeight="1" spans="1:7">
      <c r="A81" s="21"/>
      <c r="B81" s="31"/>
      <c r="C81" s="35" t="s">
        <v>159</v>
      </c>
      <c r="D81" s="35"/>
      <c r="E81" s="59" t="s">
        <v>73</v>
      </c>
      <c r="F81" s="20"/>
      <c r="G81" s="56"/>
    </row>
    <row r="82" s="2" customFormat="1" ht="12" spans="1:7">
      <c r="A82" s="21"/>
      <c r="B82" s="31"/>
      <c r="C82" s="35" t="s">
        <v>160</v>
      </c>
      <c r="D82" s="35"/>
      <c r="E82" s="59" t="s">
        <v>73</v>
      </c>
      <c r="F82" s="20"/>
      <c r="G82" s="56"/>
    </row>
    <row r="83" s="2" customFormat="1" ht="12" spans="1:7">
      <c r="A83" s="21"/>
      <c r="B83" s="31"/>
      <c r="C83" s="35" t="s">
        <v>161</v>
      </c>
      <c r="D83" s="35"/>
      <c r="E83" s="59" t="s">
        <v>41</v>
      </c>
      <c r="F83" s="20"/>
      <c r="G83" s="56"/>
    </row>
    <row r="84" s="2" customFormat="1" ht="24.95" customHeight="1" spans="1:7">
      <c r="A84" s="21"/>
      <c r="B84" s="31"/>
      <c r="C84" s="40" t="s">
        <v>162</v>
      </c>
      <c r="D84" s="35"/>
      <c r="E84" s="59" t="s">
        <v>36</v>
      </c>
      <c r="F84" s="20"/>
      <c r="G84" s="56"/>
    </row>
    <row r="85" s="2" customFormat="1" ht="24.95" customHeight="1" spans="1:7">
      <c r="A85" s="21"/>
      <c r="B85" s="25"/>
      <c r="C85" s="35" t="s">
        <v>163</v>
      </c>
      <c r="D85" s="35"/>
      <c r="E85" s="59" t="s">
        <v>164</v>
      </c>
      <c r="F85" s="20"/>
      <c r="G85" s="57"/>
    </row>
    <row r="86" s="2" customFormat="1" customHeight="1" spans="1:7">
      <c r="A86" s="22" t="s">
        <v>165</v>
      </c>
      <c r="B86" s="61"/>
      <c r="C86" s="61"/>
      <c r="D86" s="61"/>
      <c r="E86" s="62"/>
      <c r="F86" s="38">
        <f>SUM(F10:F85)</f>
        <v>0</v>
      </c>
      <c r="G86" s="63"/>
    </row>
    <row r="87" ht="53.25" customHeight="1" spans="1:8">
      <c r="A87" s="64" t="s">
        <v>166</v>
      </c>
      <c r="B87" s="65"/>
      <c r="C87" s="65"/>
      <c r="D87" s="65"/>
      <c r="E87" s="65"/>
      <c r="F87" s="65"/>
      <c r="G87" s="66"/>
      <c r="H87" s="67"/>
    </row>
    <row r="88" ht="52.5" customHeight="1" spans="1:8">
      <c r="A88" s="68" t="s">
        <v>167</v>
      </c>
      <c r="B88" s="69"/>
      <c r="C88" s="69"/>
      <c r="D88" s="69" t="s">
        <v>168</v>
      </c>
      <c r="E88" s="69"/>
      <c r="F88" s="69"/>
      <c r="G88" s="70"/>
      <c r="H88" s="2"/>
    </row>
    <row r="89" ht="51" customHeight="1" spans="1:8">
      <c r="A89" s="71"/>
      <c r="B89" s="72"/>
      <c r="C89" s="72"/>
      <c r="D89" s="73"/>
      <c r="E89" s="74" t="s">
        <v>169</v>
      </c>
      <c r="F89" s="75"/>
      <c r="G89" s="76"/>
      <c r="H89" s="77"/>
    </row>
    <row r="90" ht="75" customHeight="1" spans="1:8">
      <c r="A90" s="78" t="s">
        <v>170</v>
      </c>
      <c r="B90" s="79"/>
      <c r="C90" s="79"/>
      <c r="D90" s="79"/>
      <c r="E90" s="79"/>
      <c r="F90" s="79"/>
      <c r="G90" s="80"/>
      <c r="H90" s="81"/>
    </row>
  </sheetData>
  <sheetProtection password="EA1F" sheet="1" objects="1"/>
  <mergeCells count="31">
    <mergeCell ref="A1:B1"/>
    <mergeCell ref="A2:G2"/>
    <mergeCell ref="A3:B3"/>
    <mergeCell ref="A4:B4"/>
    <mergeCell ref="E4:G4"/>
    <mergeCell ref="A5:B5"/>
    <mergeCell ref="E5:G5"/>
    <mergeCell ref="E6:G6"/>
    <mergeCell ref="A7:B7"/>
    <mergeCell ref="E7:G7"/>
    <mergeCell ref="A87:G87"/>
    <mergeCell ref="A90:G90"/>
    <mergeCell ref="A9:A40"/>
    <mergeCell ref="A41:A71"/>
    <mergeCell ref="A72:A85"/>
    <mergeCell ref="B9:B21"/>
    <mergeCell ref="B22:B30"/>
    <mergeCell ref="B31:B40"/>
    <mergeCell ref="B41:B54"/>
    <mergeCell ref="B55:B58"/>
    <mergeCell ref="B59:B71"/>
    <mergeCell ref="B72:B85"/>
    <mergeCell ref="G10:G13"/>
    <mergeCell ref="G15:G17"/>
    <mergeCell ref="G19:G21"/>
    <mergeCell ref="G23:G25"/>
    <mergeCell ref="G37:G40"/>
    <mergeCell ref="G60:G62"/>
    <mergeCell ref="G65:G66"/>
    <mergeCell ref="G73:G78"/>
    <mergeCell ref="G80:G85"/>
  </mergeCells>
  <dataValidations count="28">
    <dataValidation type="custom" allowBlank="1" showInputMessage="1" showErrorMessage="1" errorTitle="提示" error="分项之和不能超过3分" sqref="F60">
      <formula1>AND(SUM(F60:F63)&lt;=3,F60&lt;=3,F60&gt;=0)</formula1>
    </dataValidation>
    <dataValidation type="whole" operator="between" allowBlank="1" showInputMessage="1" showErrorMessage="1" sqref="E3">
      <formula1>1</formula1>
      <formula2>66</formula2>
    </dataValidation>
    <dataValidation type="whole" operator="between" allowBlank="1" showInputMessage="1" showErrorMessage="1" sqref="F30 F71">
      <formula1>0</formula1>
      <formula2>1</formula2>
    </dataValidation>
    <dataValidation type="decimal" operator="lessThanOrEqual" allowBlank="1" showInputMessage="1" showErrorMessage="1" sqref="E4:G4">
      <formula1>C7</formula1>
    </dataValidation>
    <dataValidation type="whole" operator="between" allowBlank="1" showInputMessage="1" showErrorMessage="1" sqref="G3">
      <formula1>1</formula1>
      <formula2>62</formula2>
    </dataValidation>
    <dataValidation type="decimal" operator="lessThanOrEqual" allowBlank="1" showInputMessage="1" showErrorMessage="1" sqref="E5:G5">
      <formula1>E7</formula1>
    </dataValidation>
    <dataValidation type="custom" allowBlank="1" showInputMessage="1" showErrorMessage="1" sqref="F27 F28">
      <formula1>AND(F27&lt;=1,F27&gt;=0,MOD(F27,0.5)=0)</formula1>
    </dataValidation>
    <dataValidation type="custom" allowBlank="1" showInputMessage="1" showErrorMessage="1" errorTitle="提示" sqref="F32">
      <formula1>AND(SUM(F32:F33)&lt;=1,OR(F32=1,F32=0))</formula1>
    </dataValidation>
    <dataValidation type="custom" allowBlank="1" showInputMessage="1" showErrorMessage="1" errorTitle="提示" sqref="F33">
      <formula1>AND(SUM(F32:F33)&lt;=1,OR(F33=0.5,F33=0))</formula1>
    </dataValidation>
    <dataValidation type="whole" operator="between" allowBlank="1" showInputMessage="1" showErrorMessage="1" errorTitle="提示" sqref="F34">
      <formula1>0</formula1>
      <formula2>1</formula2>
    </dataValidation>
    <dataValidation type="custom" allowBlank="1" showInputMessage="1" showErrorMessage="1" errorTitle="提示" error="分项之和不能超过2分" sqref="F39">
      <formula1>AND(SUM(F37:F40)&lt;=2,F39&lt;=2,F39&gt;=0)</formula1>
    </dataValidation>
    <dataValidation type="whole" operator="between" allowBlank="1" showInputMessage="1" showErrorMessage="1" errorTitle="提示" error="分项之和不能超过3分" sqref="F35">
      <formula1>0</formula1>
      <formula2>1</formula2>
    </dataValidation>
    <dataValidation type="custom" allowBlank="1" showInputMessage="1" showErrorMessage="1" errorTitle="提示" error="分项之和不能超过2分" sqref="F37">
      <formula1>AND(SUM(F37:F40)&lt;=2,F37&lt;=2,F37&gt;=0)</formula1>
    </dataValidation>
    <dataValidation type="custom" allowBlank="1" showInputMessage="1" showErrorMessage="1" errorTitle="提示" error="分项之和不能超过2分" sqref="F38">
      <formula1>AND(SUM(F37:F40)&lt;=2,F38&lt;=1,F38&gt;=0)</formula1>
    </dataValidation>
    <dataValidation type="custom" allowBlank="1" showInputMessage="1" showErrorMessage="1" errorTitle="提示" error="分项之和不能超过2分" sqref="F40">
      <formula1>AND(SUM(F37:F40)&lt;=2,F40&lt;=1,F40&gt;=0)</formula1>
    </dataValidation>
    <dataValidation type="whole" operator="between" allowBlank="1" showInputMessage="1" showErrorMessage="1" sqref="F42 F43 F54">
      <formula1>0</formula1>
      <formula2>2</formula2>
    </dataValidation>
    <dataValidation type="whole" operator="between" allowBlank="1" showInputMessage="1" showErrorMessage="1" sqref="F45">
      <formula1>0</formula1>
      <formula2>6</formula2>
    </dataValidation>
    <dataValidation type="decimal" operator="between" allowBlank="1" showInputMessage="1" showErrorMessage="1" sqref="F47 F48 F49 F50 F51 F52">
      <formula1>0</formula1>
      <formula2>0.5</formula2>
    </dataValidation>
    <dataValidation type="whole" operator="lessThanOrEqual" allowBlank="1" showInputMessage="1" showErrorMessage="1" sqref="F73:F84">
      <formula1>0</formula1>
    </dataValidation>
    <dataValidation type="whole" operator="between" allowBlank="1" showInputMessage="1" showErrorMessage="1" sqref="F56 F58">
      <formula1>0</formula1>
      <formula2>4</formula2>
    </dataValidation>
    <dataValidation type="custom" allowBlank="1" showInputMessage="1" showErrorMessage="1" errorTitle="提示" error="分项之和不能超过3分" sqref="F61">
      <formula1>AND(SUM(F60:F63)&lt;=3,F61&lt;=2,F61&gt;=0)</formula1>
    </dataValidation>
    <dataValidation type="custom" allowBlank="1" showInputMessage="1" showErrorMessage="1" errorTitle="提示" error="分项之和不能超过3分" sqref="F62">
      <formula1>AND(SUM(F60:F63)&lt;=3,F62&lt;=1,F62&gt;=0)</formula1>
    </dataValidation>
    <dataValidation type="custom" allowBlank="1" showInputMessage="1" showErrorMessage="1" errorTitle="提示" error="分项之和不能超过1分" sqref="F66">
      <formula1>AND(SUM(F65:F66)&lt;=1,OR(F66=1,F66=0.5,F66=0))</formula1>
    </dataValidation>
    <dataValidation type="custom" allowBlank="1" showInputMessage="1" showErrorMessage="1" errorTitle="提示" error="分项之和不能超过3分" sqref="F63">
      <formula1>AND(SUM(F60:F63)&lt;=3,F63&lt;=3,F63&gt;=0)</formula1>
    </dataValidation>
    <dataValidation type="custom" allowBlank="1" showInputMessage="1" showErrorMessage="1" errorTitle="提示" error="分项之和不能超过1分" sqref="F65">
      <formula1>AND(SUM(F65:F66)&lt;=1,OR(F65=1,F65=0))</formula1>
    </dataValidation>
    <dataValidation type="custom" allowBlank="1" showInputMessage="1" showErrorMessage="1" errorTitle="提示" error="分项之和不能超过2分" sqref="F68">
      <formula1>AND(SUM(F68:F69)&lt;=2,OR(F68=2,F68=0))</formula1>
    </dataValidation>
    <dataValidation type="custom" allowBlank="1" showInputMessage="1" showErrorMessage="1" errorTitle="提示" error="分项之和不能超过2分" sqref="F69">
      <formula1>AND(SUM(F68:F69)&lt;=2,OR(F69=2,F69=1,F69=0))</formula1>
    </dataValidation>
    <dataValidation type="whole" operator="between" allowBlank="1" showInputMessage="1" showErrorMessage="1" sqref="F85">
      <formula1>-4</formula1>
      <formula2>0</formula2>
    </dataValidation>
  </dataValidations>
  <pageMargins left="0.393700787401575" right="0.236220472440945" top="0.62992125984252" bottom="0.31496062992126" header="0.31496062992126" footer="0.3149606299212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刘通</cp:lastModifiedBy>
  <dcterms:created xsi:type="dcterms:W3CDTF">2023-03-07T06:47:00Z</dcterms:created>
  <cp:lastPrinted>2023-03-07T09:09:00Z</cp:lastPrinted>
  <dcterms:modified xsi:type="dcterms:W3CDTF">2023-05-31T08:04:13Z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9D6579E42FB3472EBBDB9726AC5C7393_12</vt:lpwstr>
  </property>
  <property fmtid="{D5CDD505-2E9C-101B-9397-08002B2CF9AE}" pid="3" name="KSOProductBuildVer">
    <vt:lpwstr>2052-11.1.0.14309</vt:lpwstr>
  </property>
</Properties>
</file>